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8655" yWindow="255" windowWidth="11610" windowHeight="7590" activeTab="1"/>
  </bookViews>
  <sheets>
    <sheet name="Accueil" sheetId="2" r:id="rId1"/>
    <sheet name="Autodiagnostic" sheetId="1" r:id="rId2"/>
    <sheet name="Rapport de synthèse" sheetId="4" r:id="rId3"/>
    <sheet name="Plan d'action" sheetId="3" r:id="rId4"/>
  </sheets>
  <definedNames>
    <definedName name="_xlnm.Print_Area" localSheetId="0">Accueil!$A$1:$H$50</definedName>
    <definedName name="_xlnm.Print_Area" localSheetId="1">Autodiagnostic!$A$1:$F$51</definedName>
    <definedName name="_xlnm.Print_Area" localSheetId="3">'Plan d''action'!$A$1:$I$48</definedName>
    <definedName name="_xlnm.Print_Area" localSheetId="2">'Rapport de synthèse'!$A$1:$E$30</definedName>
  </definedNames>
  <calcPr calcId="125725"/>
</workbook>
</file>

<file path=xl/calcChain.xml><?xml version="1.0" encoding="utf-8"?>
<calcChain xmlns="http://schemas.openxmlformats.org/spreadsheetml/2006/main">
  <c r="K36" i="1"/>
  <c r="K28"/>
  <c r="I24" i="4" s="1"/>
  <c r="K23" i="1"/>
  <c r="K15"/>
  <c r="G46"/>
  <c r="G30"/>
  <c r="G26"/>
  <c r="G27"/>
  <c r="G17"/>
  <c r="G18"/>
  <c r="G19"/>
  <c r="G20"/>
  <c r="G21"/>
  <c r="G22"/>
  <c r="I46"/>
  <c r="I30"/>
  <c r="J30" i="3" s="1"/>
  <c r="I27" i="1"/>
  <c r="J27" i="3" s="1"/>
  <c r="I26" i="1"/>
  <c r="J26" i="3" s="1"/>
  <c r="I22" i="1"/>
  <c r="J22" i="3" s="1"/>
  <c r="J46" l="1"/>
  <c r="I20" i="4"/>
  <c r="K43" i="1"/>
  <c r="I28" i="4" s="1"/>
  <c r="I26"/>
  <c r="K26" s="1"/>
  <c r="L24"/>
  <c r="I22"/>
  <c r="K22" s="1"/>
  <c r="I23" i="3"/>
  <c r="I28"/>
  <c r="I36"/>
  <c r="I43"/>
  <c r="I17" i="1"/>
  <c r="J17" i="3" s="1"/>
  <c r="I18" i="1"/>
  <c r="J18" i="3" s="1"/>
  <c r="I19" i="1"/>
  <c r="J19" i="3" s="1"/>
  <c r="I20" i="1"/>
  <c r="I21"/>
  <c r="G48"/>
  <c r="G47"/>
  <c r="G45"/>
  <c r="G44"/>
  <c r="G42"/>
  <c r="G41"/>
  <c r="G40"/>
  <c r="G39"/>
  <c r="G38"/>
  <c r="G37"/>
  <c r="G35"/>
  <c r="G34"/>
  <c r="G33"/>
  <c r="G32"/>
  <c r="G31"/>
  <c r="G29"/>
  <c r="G25"/>
  <c r="G24"/>
  <c r="G16"/>
  <c r="K20" i="4" l="1"/>
  <c r="L20"/>
  <c r="K28"/>
  <c r="J28"/>
  <c r="M28" s="1"/>
  <c r="L26"/>
  <c r="J26"/>
  <c r="M26" s="1"/>
  <c r="J20"/>
  <c r="M20" s="1"/>
  <c r="K24"/>
  <c r="J24"/>
  <c r="M24" s="1"/>
  <c r="J22"/>
  <c r="M22" s="1"/>
  <c r="L22"/>
  <c r="L28"/>
  <c r="I16" i="1"/>
  <c r="I15" s="1"/>
  <c r="J21" i="3"/>
  <c r="I24" i="1"/>
  <c r="I25"/>
  <c r="J25" i="3" s="1"/>
  <c r="I29" i="1"/>
  <c r="I31"/>
  <c r="J31" i="3" s="1"/>
  <c r="I32" i="1"/>
  <c r="J32" i="3" s="1"/>
  <c r="I33" i="1"/>
  <c r="J33" i="3" s="1"/>
  <c r="I34" i="1"/>
  <c r="J34" i="3" s="1"/>
  <c r="I35" i="1"/>
  <c r="I37"/>
  <c r="J37" i="3" s="1"/>
  <c r="I38" i="1"/>
  <c r="J38" i="3" s="1"/>
  <c r="I39" i="1"/>
  <c r="J39" i="3" s="1"/>
  <c r="I40" i="1"/>
  <c r="J40" i="3" s="1"/>
  <c r="I41" i="1"/>
  <c r="J41" i="3" s="1"/>
  <c r="I42" i="1"/>
  <c r="I44"/>
  <c r="I45"/>
  <c r="J45" i="3" s="1"/>
  <c r="I47" i="1"/>
  <c r="J47" i="3" s="1"/>
  <c r="I48" i="1"/>
  <c r="J48" i="3" s="1"/>
  <c r="J29" l="1"/>
  <c r="I28" i="1"/>
  <c r="J24" i="3"/>
  <c r="I23" i="1"/>
  <c r="J35" i="3"/>
  <c r="J42"/>
  <c r="I36" i="1"/>
  <c r="J44" i="3"/>
  <c r="I43" i="1"/>
  <c r="J16" i="3"/>
  <c r="G50" i="1" l="1"/>
  <c r="C48" i="3" l="1"/>
  <c r="B47"/>
  <c r="H47" s="1"/>
  <c r="I47" s="1"/>
  <c r="C39"/>
  <c r="C37"/>
  <c r="B41"/>
  <c r="H41" s="1"/>
  <c r="I41" s="1"/>
  <c r="C32"/>
  <c r="C29"/>
  <c r="B33"/>
  <c r="C26"/>
  <c r="B26"/>
  <c r="H26" s="1"/>
  <c r="I26" s="1"/>
  <c r="C18"/>
  <c r="C22"/>
  <c r="B19"/>
  <c r="H19" s="1"/>
  <c r="I19" s="1"/>
  <c r="B16"/>
  <c r="H16" s="1"/>
  <c r="I16" s="1"/>
  <c r="B25" i="4"/>
  <c r="B13"/>
  <c r="C47" i="3"/>
  <c r="B46"/>
  <c r="H46" s="1"/>
  <c r="I46" s="1"/>
  <c r="C38"/>
  <c r="C42"/>
  <c r="B40"/>
  <c r="H40" s="1"/>
  <c r="I40" s="1"/>
  <c r="C31"/>
  <c r="C35"/>
  <c r="B32"/>
  <c r="H32" s="1"/>
  <c r="I32" s="1"/>
  <c r="C25"/>
  <c r="B25"/>
  <c r="H25" s="1"/>
  <c r="I25" s="1"/>
  <c r="C17"/>
  <c r="C21"/>
  <c r="B18"/>
  <c r="H18" s="1"/>
  <c r="I18" s="1"/>
  <c r="B22"/>
  <c r="H22" s="1"/>
  <c r="I22" s="1"/>
  <c r="B27" i="4"/>
  <c r="C11" i="3"/>
  <c r="C12" s="1"/>
  <c r="C46"/>
  <c r="B45"/>
  <c r="H45" s="1"/>
  <c r="I45" s="1"/>
  <c r="B44"/>
  <c r="H44" s="1"/>
  <c r="I44" s="1"/>
  <c r="C41"/>
  <c r="B39"/>
  <c r="H39" s="1"/>
  <c r="I39" s="1"/>
  <c r="B37"/>
  <c r="H37" s="1"/>
  <c r="I37" s="1"/>
  <c r="C30"/>
  <c r="C34"/>
  <c r="B31"/>
  <c r="H31" s="1"/>
  <c r="I31" s="1"/>
  <c r="B35"/>
  <c r="H35" s="1"/>
  <c r="I35" s="1"/>
  <c r="C24"/>
  <c r="B24"/>
  <c r="H24" s="1"/>
  <c r="I24" s="1"/>
  <c r="C20"/>
  <c r="B17"/>
  <c r="H17" s="1"/>
  <c r="I17" s="1"/>
  <c r="B21"/>
  <c r="H21" s="1"/>
  <c r="I21" s="1"/>
  <c r="B29" i="4"/>
  <c r="B18"/>
  <c r="C45" i="3"/>
  <c r="C44"/>
  <c r="B48"/>
  <c r="H48" s="1"/>
  <c r="I48" s="1"/>
  <c r="C40"/>
  <c r="B38"/>
  <c r="H38" s="1"/>
  <c r="I38" s="1"/>
  <c r="B42"/>
  <c r="H42" s="1"/>
  <c r="I42" s="1"/>
  <c r="B27"/>
  <c r="H27" s="1"/>
  <c r="C33"/>
  <c r="B30"/>
  <c r="H30" s="1"/>
  <c r="I30" s="1"/>
  <c r="B34"/>
  <c r="H34" s="1"/>
  <c r="I34" s="1"/>
  <c r="C27"/>
  <c r="B29"/>
  <c r="H29" s="1"/>
  <c r="I29" s="1"/>
  <c r="C19"/>
  <c r="C16"/>
  <c r="B20"/>
  <c r="H20" s="1"/>
  <c r="I20" s="1"/>
  <c r="B23" i="4"/>
  <c r="B21"/>
  <c r="B50" i="1"/>
  <c r="I27" i="3"/>
  <c r="H33"/>
  <c r="I33" s="1"/>
  <c r="B14" i="4"/>
  <c r="A30" i="3"/>
  <c r="A27"/>
  <c r="A26"/>
  <c r="A22"/>
  <c r="A18"/>
  <c r="A20"/>
  <c r="A24"/>
  <c r="A31"/>
  <c r="A33"/>
  <c r="A35"/>
  <c r="A37"/>
  <c r="A39"/>
  <c r="A41"/>
  <c r="A16"/>
  <c r="A19"/>
  <c r="A21"/>
  <c r="A25"/>
  <c r="A29"/>
  <c r="A32"/>
  <c r="A34"/>
  <c r="A38"/>
  <c r="A40"/>
  <c r="A42"/>
  <c r="I50" i="1"/>
  <c r="J50" i="3" s="1"/>
  <c r="F18" i="4" l="1"/>
</calcChain>
</file>

<file path=xl/sharedStrings.xml><?xml version="1.0" encoding="utf-8"?>
<sst xmlns="http://schemas.openxmlformats.org/spreadsheetml/2006/main" count="191" uniqueCount="163">
  <si>
    <t>X</t>
  </si>
  <si>
    <t>Plutôt oui</t>
  </si>
  <si>
    <t>Oui</t>
  </si>
  <si>
    <t>Plutôt non</t>
  </si>
  <si>
    <t>Non</t>
  </si>
  <si>
    <t>Date :</t>
  </si>
  <si>
    <t>Pourquoi un autodiagnostic ?</t>
  </si>
  <si>
    <t>Comment utiliser l'autodiagnostic ?</t>
  </si>
  <si>
    <t>Une supervision est-elle systématiquement organisée sur chaque dossier ?</t>
  </si>
  <si>
    <t xml:space="preserve">Ressources humaines </t>
  </si>
  <si>
    <t>Toute l'équipe, y compris les experts-comptables, suit-elle régulièrement des formations ?</t>
  </si>
  <si>
    <t>Existe-t-il un dossier de travail pour chaque mission ?</t>
  </si>
  <si>
    <t>Acceptation / Lettres de mission</t>
  </si>
  <si>
    <t>Les collaborateurs sont-ils sensibilisés au respect du secret professionnel (dans leur contrat de travail, par exemple) ?</t>
  </si>
  <si>
    <t>Existe-t-il des entretiens annuels d'évalution ?</t>
  </si>
  <si>
    <t>Existe-t-il un planning général des missions /échéances /collaborateurs ?</t>
  </si>
  <si>
    <t>Un avenant est-il toujours rédigé en cas de modification ou de mise à jour de la mission ?</t>
  </si>
  <si>
    <t>Qualité et organisation du cabinet</t>
  </si>
  <si>
    <t>Toute mission fait-elle l'objet d'une lettre de mission écrite indiquant les spécificités de la mission ?</t>
  </si>
  <si>
    <t>Les lettres de mission sont-elles signées par une personne autorisée ?</t>
  </si>
  <si>
    <t>Les lettres de mission indiquent-elles clairement la répartition des travaux entre le client et le cabinet ?</t>
  </si>
  <si>
    <t>Dans le cadre de ses missions d'aide à l'établissement des comptes annuels, le cabinet propose-t-il à ses clients une mission de présentation ?</t>
  </si>
  <si>
    <t>Des fiches de fonctions sont-elles établies et à jour pour chaque niveau de collaborateur ?</t>
  </si>
  <si>
    <t>Les compétences des collaborateurs sont-elles en adéquation avec les missions du cabinet ?</t>
  </si>
  <si>
    <t>Avant d'accepter une mission, une procédure d'acceptation est-elle systématiquement mise en œuvre et formalisée ?</t>
  </si>
  <si>
    <t>Chaque année, une procédure de maintien est-elle appliquée et formalisée ?</t>
  </si>
  <si>
    <t xml:space="preserve">Pour utiliser l'autodiagnostic, vous devez vous rendre dans l'onglet "Autodiagnostic" puis, en face de chaque question, indiquer par une croix "X" la réponse qui est la plus proche de votre pratique actuelle. </t>
  </si>
  <si>
    <t>Plan d'action</t>
  </si>
  <si>
    <t>si total &lt; à …</t>
  </si>
  <si>
    <t>respect des règles professionnelles</t>
  </si>
  <si>
    <t>qualité et organisation du cabinet</t>
  </si>
  <si>
    <t>acceptation - maintien - lettres de mission</t>
  </si>
  <si>
    <t>Organisation des missions</t>
  </si>
  <si>
    <t>RH</t>
  </si>
  <si>
    <t>colonnes à masquer</t>
  </si>
  <si>
    <t>Prévoir une formation des collaborateurs sur le nouveau référentiel normatif</t>
  </si>
  <si>
    <t>Mettre en place une procédure prévoyant que seule la personne autorisée puisse signer les lettres de mission (le mentionner dans le manuel d'organisation du cabinet, éventuellement le rappeler dans le livret d'accueil des collaborateurs…).</t>
  </si>
  <si>
    <t>Note</t>
  </si>
  <si>
    <t xml:space="preserve">Questionnaire d'autodiagnostic </t>
  </si>
  <si>
    <t>PO</t>
  </si>
  <si>
    <t>PN</t>
  </si>
  <si>
    <t>Les normes professionnelles sont-elles bien connues, comprises et appliquées par l'équipe ?</t>
  </si>
  <si>
    <t>L'équipe a-t-elle été formée sur le nouveau référentiel normatif ?</t>
  </si>
  <si>
    <t>Le cabinet est-il indépendant de tous ses clients ?</t>
  </si>
  <si>
    <t xml:space="preserve">Note chapitre : </t>
  </si>
  <si>
    <t>Rapport de synthèse sur vos points forts et vos pistes de progrès</t>
  </si>
  <si>
    <t>Dès l'embauche, il faut sensibiliser les collaborateurs aux principes généraux et au nécessaire respect des règles professionnelles (insertion d'une clause dans leur contrat de travail, livret d'accueil, formation…)</t>
  </si>
  <si>
    <t>Règles professionnelles</t>
  </si>
  <si>
    <t>Les collaborateurs sont-ils sensibilisés, lors de leur embauche, aux principes généraux et au nécessaire respect des règles professionnelles (déontologie, normes) ?</t>
  </si>
  <si>
    <t>Acceptation / lettre de mission</t>
  </si>
  <si>
    <t>Ressources humaines</t>
  </si>
  <si>
    <t xml:space="preserve">Toutes les missions du cabinet doivent faire l'objet d'une supervision systématique afin d'assurer la qualité et la sécurité des travaux. Cette supervision doit être organisée et planifiée pour être efficace. </t>
  </si>
  <si>
    <t>S'assurer régulièrement de l'indépendance du cabinet vis-à-vis des clients (ou groupes de clients) importants. Mettre en place une procédure d'acceptation / maintien des missions qui intègre l'analyse de l'indépendance du cabinet.</t>
  </si>
  <si>
    <t>Afin d'assurer la qualité des missions, il est indispensable de mettre en place un planning général des missions, des échéances, des collaborateurs. Un simple tableau  suffit à assurer la sécurité des missions et éviter de laisser passer des échéances.</t>
  </si>
  <si>
    <t xml:space="preserve">Le cabinet doit mettre en place une procédure qui prévoit de s'interroger tous les ans sur le maintien sur les dossiers récurrents. </t>
  </si>
  <si>
    <t xml:space="preserve">Réalisation des missions </t>
  </si>
  <si>
    <t>Faire un point sur tous les dossiers, afin de rédiger un avenant à la lettre de mission en cas de modification ou de mise à jour de la mission.</t>
  </si>
  <si>
    <t xml:space="preserve">Mettre en place des outils de suivi du bon déroulement de la production. Faciles à mettre en œuvre, ces outils vous permettent de sécuriser vos dossiers et de réduire le risque de mise en cause.  </t>
  </si>
  <si>
    <t>Chaque mission doit donner lieu à la création d'un dossier de travail documenté. Il doit vous permettre de retrouver efficacement les informations, mais aussi de justifier certains calculs ou méthodes utilisés.</t>
  </si>
  <si>
    <t>Il est conseillé de rédiger des fiches de fonctions pour chaque niveau de collaborateur et de les mettre à jour. Ces fiches vous aideront à définir les profils lors des recrutements et à préparer les entretiens annuels des collaborateurs.</t>
  </si>
  <si>
    <t xml:space="preserve">Il faut sensibiliser les collaborateurs au respect du secret professionnel en commençant, par exemple, par une clause dans leur contrat de travail ou un engagement de confidentialité. </t>
  </si>
  <si>
    <t>Le cabinet doit disposer des compétences nécessaires avant d'accepter une mission. Par ailleurs, il est conseillé de faire un point sur les compétences actuelles du cabinet au regard des projets du cabinet.</t>
  </si>
  <si>
    <t xml:space="preserve">Les entretiens annuels avec chacun des collaborateurs permettent d'évaluer leurs compétences ainsi que leur évolution. Ils contribuent à fidéliser les collaborateurs et ainsi à assurer une meilleure qualité des missions. </t>
  </si>
  <si>
    <t xml:space="preserve">Compte tenu de l'évolution permanente des disciplines sur lesquelles nous intervenons, la formation des collaborateurs et des experts-comptables est essentielle. La simple lecture de la documentation ne suffit pas. </t>
  </si>
  <si>
    <t xml:space="preserve">Une fois que vous avez répondu à tout le questionnaire, un rapport de synthèse vous indique les points forts et les pistes de progrès de votre cabinet. </t>
  </si>
  <si>
    <t>Enfin, dans l'onglet "Plan d'action", vous trouvez la liste des actions à mener par niveau de priorité.</t>
  </si>
  <si>
    <t>Mise en garde</t>
  </si>
  <si>
    <t>Autodiagnostic et plan d'action</t>
  </si>
  <si>
    <t>Niveau d'urgence</t>
  </si>
  <si>
    <t>Vos collaborateurs sont sensibilisés aux principes généraux et au respect des règles professionnelles (insertion d'une clause dans leur contrat de travail, livret d'accueil, formation…). Pensez à faire un point régulièrement, notamment avec les nouveaux collaborateurs.</t>
  </si>
  <si>
    <t xml:space="preserve">Vos collaborateurs sont sensibilisés au respect du secret professionnel. </t>
  </si>
  <si>
    <t>Vos collaborateurs sont formés aux normes professionnelles. Assurez-vous régulièrement de la bonne application des normes sur les dossiers.</t>
  </si>
  <si>
    <t>Former les collaborateurs aux normes professionnelles / Vérifier régulièrement la bonne application des normes sur les dossiers.</t>
  </si>
  <si>
    <t xml:space="preserve">Vos collaborateurs ont été formés sur le nouveau référentiel normatif. </t>
  </si>
  <si>
    <t>Toutes les missions du cabinet font l'objet d'une supervision systématique afin d'assurer la qualité et la sécurité des travaux. Pour gagner en efficacité, nous vous conseillons d'organiser et de planifier cette supervision.</t>
  </si>
  <si>
    <t xml:space="preserve">Vous disposez d'un manuel des procédures fixant les règles d'organisation du cabinet. Pensez à le mettre régulièrement à jour pour qu'il vous soit vraiment utile. </t>
  </si>
  <si>
    <t xml:space="preserve">Vous avez mis en place un planning général des missions, des échéances, des collaborateurs. Cela vous permet de ne pas oublier une échéance et ainsi de gagner en efficacité et en sécurité </t>
  </si>
  <si>
    <t xml:space="preserve">Vous disposez d'une lettre de mission sur tous vos dossiers, anciens et nouveaux. </t>
  </si>
  <si>
    <t xml:space="preserve">Vous disposez d'un avenant à la lettre de mission en cas de modification ou de mise à jour de la mission. </t>
  </si>
  <si>
    <t>Seule la personne autorisée signe les lettres de mission (pensez, si ce n'est pas déjà fait, à le mentionner dans votre manuel d'organisation du cabinet, éventuellement le rappeler dans le livret d'accueil des collaborateurs…).</t>
  </si>
  <si>
    <t xml:space="preserve">Vous disposez déjà d'outils de suivi du bon déroulement des missions. Ces outils vous permettent de sécuriser vos dossiers et de réduire le risque de mise en cause.  </t>
  </si>
  <si>
    <t>Vous disposez d'un dossier de travail documenté sur tous vos dossiers. Il vous permet de retrouver efficacement les informations, mais aussi de justifier certains calculs ou méthodes utilisés.</t>
  </si>
  <si>
    <t xml:space="preserve">Votre cabinet a mis en place des méthodes de travail harmonisées (dossier de travail unique, note de synthèse normalisée…). Vos collaborateurs sont formés à ces méthodes. </t>
  </si>
  <si>
    <t>Il faut mettre en place des méthodes de travail harmonisées (dossier de travail unique, note de synthèse normalisée…) et former les collaborateurs à ces méthodes. L'absence de méthodes est une source de risques élevés.</t>
  </si>
  <si>
    <t xml:space="preserve">Vous avez rédigé des fiches de fonctions pour chaque niveau de collaborateur et les mettez régulièrement à jour. </t>
  </si>
  <si>
    <t>Vous veillez à disposer des compétences nécessaires avant d'accepter une mission.</t>
  </si>
  <si>
    <t xml:space="preserve">Vous organisez des entretiens annuels avec chacun des collaborateurs. Ils contribuent à fidéliser les collaborateurs et ainsi à assurer une meilleure qualité de vos missions. </t>
  </si>
  <si>
    <t xml:space="preserve">Votre équipe, collaborateurs et experts-comptables, est régulièrement formée. </t>
  </si>
  <si>
    <t xml:space="preserve">sur </t>
  </si>
  <si>
    <t>Les règles professionnelles ont pour vocation de vous aider et de vous protéger contre des risques de mise en cause. Votre cabinet est en situation de risque. Vous devez faire des efforts pour mieux respecter les règles professionnelles. Pensez notamment à vous former ainsi que vos collaborateurs.</t>
  </si>
  <si>
    <t>Vous avez plutôt bien intégré les règles professionnelles dans l'organisation de votre cabinet. Vous devez poursuivre en ce sens. Pensez à vous former régulièrement.</t>
  </si>
  <si>
    <t>Le cabinet dispose-t-il d'un manuel ou de procédures définissant les règles d'organisation interne ?</t>
  </si>
  <si>
    <t xml:space="preserve">Les procédures internes relatives à l'acceptation / le maintien des missions et la préparation des lettres de mission sont à revoir. Votre pratique actuelle ne répond pas aux exigences professionnelles et vous met en situation de risque élevé. </t>
  </si>
  <si>
    <t xml:space="preserve">Vos procédures d'acceptation / de maintien des missions et de préparation des lettres de mission sont assez adaptées aux exigences professionnelles. Toutefois, vous pouvez encore les améliorer pour qu'elles soient systématiquement appliquées et qu'elles vous protègent contre les risques de mise en cause de votre responsabilité. </t>
  </si>
  <si>
    <t>Votre organisation quant à l'acceptation et le maintien des missions semble bien maîtrisée et répond aux règles professionnelles. Bravo !</t>
  </si>
  <si>
    <t>L'organisation actuelle de votre cabinet présente un risque élevé de mise en cause de la responsabilité. Une bonne organisation vous permet non seulement de réduire les risques mais aussi de gagner en efficacité et de réduire le turn over. Pensez à vous former pour bien assimiler les enjeux puis repenser l'organisation des missions.</t>
  </si>
  <si>
    <t>L'organisation actuelle de votre cabinet présente un risque élevé de mise en cause de la responsabilité. Une bonne organisation vous permet non seulement de réduire les risques mais aussi de gagner en efficacité et de réduire le turn over. Dans le cadre de la rédaction de votre manuel d'organisation (tel que prévu par la norme qualité à partir de 2012), profitez-en pour revoir votre organisation.</t>
  </si>
  <si>
    <t xml:space="preserve">Vous avez déjà organisé vos missions de manière cohérente. Pour autant, et notamment afin de répondre aux exigences applicables à compter de 2012, vous devez compléter vos procédures afin de mieux sécuriser vos interventions. Une  organisation claire et sécurisée vous permet aussi de gagner en performance et de réduire le turn over. </t>
  </si>
  <si>
    <t xml:space="preserve">L'organisation de vos missions est pertinente et sécurisée. </t>
  </si>
  <si>
    <t xml:space="preserve">Il est adapté aux cabinets de 1 à 50 collaborateurs réalisant des missions d'expertise comptable. </t>
  </si>
  <si>
    <t xml:space="preserve">Les collaborateurs constituent la principale richesse d'un cabinet car ils sont en contact permanent avec les clients. Il faut mettre en place une véritable gestion des ressources humaines comprenant des fiches de fonction, des entretiens annuels, une formation régulière pour maintenir les compétences. </t>
  </si>
  <si>
    <t xml:space="preserve">Les collaborateurs constituent la principale richesse d'un cabinet car ils sont en contact permanent avec les clients. Vous en avez conscience car vous avez déjà mis en place une organisation dans laquelle ils trouvent leur place. Nous vous conseillons de poursuivre ces efforts pour intégrer véritablement la dimension RH dans votre projet de cabinet. </t>
  </si>
  <si>
    <t xml:space="preserve">L'organisation de votre cabinet fait partie de vos réflexions. Il convient de poursuivre votre investissement pour appliquer au mieux toutes les règles professionnelles qui ont pour vocation à sécuriser vos pratiques. </t>
  </si>
  <si>
    <t xml:space="preserve">Vous devez répondre à toutes les questions de l'auto diagnostic pour que les autres documents se complètent. </t>
  </si>
  <si>
    <t>obtenue</t>
  </si>
  <si>
    <t>Action si Non ou Plutôt non</t>
  </si>
  <si>
    <t>Action si Oui ou Plutôt oui</t>
  </si>
  <si>
    <t>Votre cabinet est indépendant de ses clients. Assurez-vous que la procédure d'acceptation / maintien des missions intègre l'analyse de l'indépendance du cabinet.</t>
  </si>
  <si>
    <t xml:space="preserve">Il est obligatoire de rédiger une lettre de mission sur tous les dossiers, anciens et nouveaux. </t>
  </si>
  <si>
    <t xml:space="preserve">Vous avez intégré la dimension ressources humaines dans votre organisation de cabinet. Vos collaborateurs sont sensibilisés et vous suivez l'adéquation des compétences avec leurs missions. </t>
  </si>
  <si>
    <t xml:space="preserve">Vous avez prévu dans toutes vos lettres de mission une répartition des travaux entre le client et votre cabinet afin de vous prémunir en cas d'éventuels litiges et de limiter votre responsabilité en cas de conflit avec un client. </t>
  </si>
  <si>
    <t xml:space="preserve">Prévoir dans toutes les lettres de mission une répartition des travaux entre le client et le cabinet afin de vous prémunir en cas d'éventuels litiges et de limiter votre responsabilité en cas de conflit avec un client. </t>
  </si>
  <si>
    <t xml:space="preserve">Vous complétez vos missions d'aide à l'établissement des comptes par une mission de présentation. La mission de présentation est une mission d'opinion qui vous permet de limiter votre responsabilité vis à vis des tiers qui sont ainsi informés, grace à votre attestation, de l'étendue limitée de vos contrôles. </t>
  </si>
  <si>
    <t>L'ordre des experts comptables recommande vivement de compléter vos missions d'aide à l'établissement des comptes par une mission de présentation. La mission de présentation est une mission d'opinion qui vous permet de limiter votre responsabilité vis à vis des tiers qui sont ainsi informés, grace à votre attestation, de l'étendue limitée de vos contrôles. Pensez-y !</t>
  </si>
  <si>
    <t xml:space="preserve">Nos nouvelles normes professionnelles nous invitent à faire le point sur nos pratiques et l'organisation de notre cabinet. </t>
  </si>
  <si>
    <t xml:space="preserve">Cet outil d'autodiagnostic a été créé par l’Ordre des experts-comptables région Paris Ile de France pour vous aider à 
- évaluer votre conformité aux règles professionnelles 
- identifier les actions prioritaires à mener 
</t>
  </si>
  <si>
    <t xml:space="preserve">Il n'a absolument pas vocation à remplacer le contrôle qualité interne du cabinet ou externe organisé par la profession. Il cherche seulement à vous apporter un premier éclairage. </t>
  </si>
  <si>
    <t>Notre engagement : des normes compréhensibles, faciles d’application…en résumé des normes pour tous !</t>
  </si>
  <si>
    <t>Chaque mission doit conduire à la rédaction et l'envoi d'un rapport au client. Ce rapport peut être normalisé (attestation de présentation) ou libre (compte rendu de fin de mission pour les autres missions).</t>
  </si>
  <si>
    <t>Chaque mission conduit à la rédaction et l'envoi d'un rapport au client. Ce rapport peut être normalisé (attestation de présentation) ou libre (compte rendu de fin de mission pour les autres missions).</t>
  </si>
  <si>
    <t>Des outils de suivi du bon déroulement des missions sont-ils mis en place ?</t>
  </si>
  <si>
    <t>A la fin de chaque mission, un rapport (attestation pour une mission de présentation ou compte rendu de fin de mission pour les autres missions) est-il systématiquement établi et envoyé au client  ?</t>
  </si>
  <si>
    <t>Pour les missions de présentation, le cabinet formalise-t-il les diligences liées à l'émission de l'assurance sur les comptes ?</t>
  </si>
  <si>
    <t>A l'issue d'une mission de présentation, le cabinet doit émettre une attestation de cohérence et de vraisemblance sur les comptes. Pour cela, il doit mettre en œuvre et formaliser les diligences prévues par la norme de présentation.</t>
  </si>
  <si>
    <t>A l'issue d'une mission de présentation, votre cabinet émet une attestation de cohérence et de vraisemblance sur les comptes. Pour cela, vous mettez en œuvre et formalisez les diligences prévues par la norme de présentation.</t>
  </si>
  <si>
    <t xml:space="preserve">Il doit vous permettre de faire le point, en toute sérénité et confidentialité, sur vos forces,vos pistes de progrès et vos points sensibles. Vous pouvez bénéficier ainsi d'un mini "auto diagnostic qualité" de votre cabinet. </t>
  </si>
  <si>
    <t>Ordre des experts-comptables région Paris Ile de France</t>
  </si>
  <si>
    <t>Les collaborateurs ont-ils accès à la documentation technique adaptée pour réaliser leurs missions ?</t>
  </si>
  <si>
    <t>Les méthodes de travail sont-elles harmonisées (dossier de travail, note de synthèse normalisée …) ?</t>
  </si>
  <si>
    <t xml:space="preserve">En cas de reprise d'un dossier, un courrier de confraternité est-il systématiquement envoyé au confrère précédent ? </t>
  </si>
  <si>
    <t>Les règles déontologiques liées à la communication sont-elles connues et respectées ?</t>
  </si>
  <si>
    <t>La bonne application des procédures internes de maîtrise de la qualité est-elle régulièrement contrôlée ?</t>
  </si>
  <si>
    <t>En cas de dysfonctionnement, des actions correctives ont-elles été mises en place ?</t>
  </si>
  <si>
    <t xml:space="preserve">Prendre connaissance des règles déontologiques applicables à la communication pour s'assurer qu'elles sont bien respectées. </t>
  </si>
  <si>
    <t>Vous respectez les règles déontologiques relatives à la communication. Pensez à suivre régulièrement l'évolution de ces règles.</t>
  </si>
  <si>
    <t xml:space="preserve">Depuis le 1er janvier 2012, la "norme qualité" (NPMQ) impose la rédaction d'un manuel des procédures fixant les règles d'organisation du cabinet. </t>
  </si>
  <si>
    <t xml:space="preserve">Au-delà du manuel des procédures du cabinet, vous devez vous assurer régulièrement de la bonne application des règles de maîtrise de la qualité au sein de votre cabinet. </t>
  </si>
  <si>
    <t xml:space="preserve">Vous veillez régulièrement à la bonne application des règles internes à votre cabinet en matière de matitrise de la qualité. Cela vous permet d'améliorer le fonctionnement de votre organisation, de la sécuriser et de l'optimiser. </t>
  </si>
  <si>
    <t xml:space="preserve">La mise en place d'actions correctives vous permet de vous améliorer et de ne pas refaire les mêmes erreurs. Grâce à ces actions, votre cabinet s'inscrit dans une méthode d'amélioration continue en apprenant de ses propres erreurs. </t>
  </si>
  <si>
    <t xml:space="preserve">Vous respectez les règles de confraternité relatives à la reprise d'un dossier. Ce courrier, qui peut paraître anodin, est essentiel dans une profession comme la nôtre. </t>
  </si>
  <si>
    <t xml:space="preserve">Compte tenu de la complexité croissante de la réglementation technique, il est essentiel que les collaborateurs puissent avoir accès en permanence à une documentation adaptée à leurs missions. </t>
  </si>
  <si>
    <t xml:space="preserve">L'accès, pour tous les collaborateurs du cabinet, à la documentation technique adaptée à leurs missions permet de réduire les risques d'erreurs sur les dossiers. </t>
  </si>
  <si>
    <t xml:space="preserve">Quand vous constatez un dysfonctionnement au sein de votre cabinet (retard, non-conformité, client insatisfait…), il est conseillé de mettre en place des actions correctives pour éviter qu'un tel problème ne se renouvèle. </t>
  </si>
  <si>
    <t xml:space="preserve">Lorsque vous reprenez un dossier qui était tenu par un confrère, il est obligatoire (art 163 du code de déontologie) d'écrire à votre prédécesseur pour vous assurer que rien ne s'oppose à votre entrée en fonction sur le dossier. </t>
  </si>
  <si>
    <t>Synthèse générale</t>
  </si>
  <si>
    <t>Votre cabinet est en situation de risque élevé. Vous devez rapidement vous investir dans l'organisation de votre cabinet afin de sécuriser vos interventions. Il est urgent d'agir !</t>
  </si>
  <si>
    <t>Votre cabinet est en situation de risque. Les règles professionnelles ont pour vocation de vous aider et de vous protéger contre des risques de mise en cause. Les nouvelles normes professionnelles sont l'occasion de repenser votre organisation afin de sécuriser vos interventions. Ne perdez pas de temps !</t>
  </si>
  <si>
    <t>L'organisation de votre cabinet n'a pas été votre priorité jusqu'à présent. Vous avez déjà mis en place certaines règles internes mais il faut poursuivre vos efforts. Les nouvelles règles professionnelles sont l'occasion de repenser votre organisation afin de sécuriser vos interventions.</t>
  </si>
  <si>
    <t xml:space="preserve">Les règles professionnelles sont bien intégrées par votre cabinet. Pensez à vous former régulièrement afin de maintenir vos connaissances ainsi que celles de vos collaborateurs. </t>
  </si>
  <si>
    <t>La bonne organisation de votre cabinet fait partie de vos priorités.</t>
  </si>
  <si>
    <t>Les règles professionnelles sont globalement bien intégrées par votre cabinet. Pensez à vous former régulièrement afin de maintenir vos connaissances ainsi que celles de vos collaborateurs.</t>
  </si>
  <si>
    <t xml:space="preserve">Votre organisation quant à l'acceptation et le maintien des missions semble bien maîtrisée et répond globalement aux règles professionnelles. </t>
  </si>
  <si>
    <t xml:space="preserve">L'organisation de vos missions semble adaptée. </t>
  </si>
  <si>
    <t>Les règles professionnelles</t>
  </si>
  <si>
    <t xml:space="preserve">La procédure d'acceptation des missions est absolument indispensable pour tout nouveau client. Il faut intégrer dans le dossier de travail une feuille de travail sur le sujet afin de ne rien oublier et notamment sur toutes les obligations en matière de lutte contre le blanchiment. </t>
  </si>
  <si>
    <t xml:space="preserve">Vous disposez d'une procédure d'acceptation de tout nouveau client. Si ce n'est pas déjà fait, pensez à intégrer dans cette procédure toutes les obligations en matière de lutte contre le blanchiment. </t>
  </si>
  <si>
    <t>Un certain nombre de règles professionnelles ne sont pas respectées, et votre organisation n’est pas complètement sécurisée. Les règles professionnelles ont pour vocation de protéger votre cabinet. Pensez à vous former sur le nouveau référentiel normatif et profitez en pour revoir certaines procédures de votre cabinet.</t>
  </si>
  <si>
    <t xml:space="preserve">Cet autodiagnostic est un outil mis au service des confrères  pour les aider à s'auto évaluer. Il n'a pas de caractère normatif ou obligatoire. </t>
  </si>
  <si>
    <t>Vous avez clairement pensé votre organisation afin de maîtriser au mieux vos interventions. Le respect des exigences de la norme de maîtrise de la qualité n'est plus qu'une formalité pour votre cabinet !</t>
  </si>
  <si>
    <t xml:space="preserve">Vous avez pensé votre organisation afin de maîtriser vos interventions. Le respect des exigences de la norme de maîtrise de la qualité ne devrait pas vous poser trop de difficulté. </t>
  </si>
  <si>
    <t xml:space="preserve">Votre organisation répond en partie aux exigences de la norme de maîtrise de la qualité applicable depuis 2012. Il ne vous reste plus qu'à finaliser la démarche. </t>
  </si>
  <si>
    <t>Votre fonctionnement présente des risques en termes d'organisation et d'efficacité. Il vous faut mettre en place et suivre des procédures et des règles claires de fonctionnement. Vous devez notamment intégrer les exigences de la norme professionnelle de maîtrise de la qualité des missions applicable depuis 2012.</t>
  </si>
  <si>
    <t>Mise à jour : Décembre 2015</t>
  </si>
</sst>
</file>

<file path=xl/styles.xml><?xml version="1.0" encoding="utf-8"?>
<styleSheet xmlns="http://schemas.openxmlformats.org/spreadsheetml/2006/main">
  <fonts count="57">
    <font>
      <sz val="11"/>
      <color theme="1"/>
      <name val="Calibri"/>
      <family val="2"/>
      <scheme val="minor"/>
    </font>
    <font>
      <b/>
      <sz val="11"/>
      <color theme="0"/>
      <name val="Calibri"/>
      <family val="2"/>
      <scheme val="minor"/>
    </font>
    <font>
      <sz val="11"/>
      <color rgb="FF837567"/>
      <name val="Calibri"/>
      <family val="2"/>
      <scheme val="minor"/>
    </font>
    <font>
      <b/>
      <sz val="11"/>
      <color rgb="FFFF0000"/>
      <name val="Calibri"/>
      <family val="2"/>
      <scheme val="minor"/>
    </font>
    <font>
      <sz val="11"/>
      <color rgb="FFFF0000"/>
      <name val="Calibri"/>
      <family val="2"/>
      <scheme val="minor"/>
    </font>
    <font>
      <b/>
      <sz val="11"/>
      <color theme="1"/>
      <name val="Calibri"/>
      <family val="2"/>
      <scheme val="minor"/>
    </font>
    <font>
      <sz val="11"/>
      <color theme="0" tint="-0.499984740745262"/>
      <name val="Calibri"/>
      <family val="2"/>
      <scheme val="minor"/>
    </font>
    <font>
      <sz val="11"/>
      <color theme="1" tint="0.34998626667073579"/>
      <name val="Calibri"/>
      <family val="2"/>
      <scheme val="minor"/>
    </font>
    <font>
      <sz val="11"/>
      <color rgb="FF00B050"/>
      <name val="Calibri"/>
      <family val="2"/>
      <scheme val="minor"/>
    </font>
    <font>
      <b/>
      <sz val="9"/>
      <color rgb="FF00B050"/>
      <name val="Calibri"/>
      <family val="2"/>
      <scheme val="minor"/>
    </font>
    <font>
      <i/>
      <sz val="11"/>
      <color theme="1" tint="0.34998626667073579"/>
      <name val="Calibri"/>
      <family val="2"/>
      <scheme val="minor"/>
    </font>
    <font>
      <b/>
      <sz val="9"/>
      <color rgb="FFFF0000"/>
      <name val="Calibri"/>
      <family val="2"/>
      <scheme val="minor"/>
    </font>
    <font>
      <sz val="14"/>
      <color theme="0"/>
      <name val="Calibri"/>
      <family val="2"/>
      <scheme val="minor"/>
    </font>
    <font>
      <sz val="9"/>
      <color theme="1"/>
      <name val="Calibri"/>
      <family val="2"/>
      <scheme val="minor"/>
    </font>
    <font>
      <sz val="9"/>
      <color theme="1" tint="0.34998626667073579"/>
      <name val="Calibri"/>
      <family val="2"/>
      <scheme val="minor"/>
    </font>
    <font>
      <sz val="8"/>
      <color theme="1"/>
      <name val="Calibri"/>
      <family val="2"/>
      <scheme val="minor"/>
    </font>
    <font>
      <b/>
      <sz val="9"/>
      <color rgb="FF00B0F0"/>
      <name val="Calibri"/>
      <family val="2"/>
      <scheme val="minor"/>
    </font>
    <font>
      <b/>
      <sz val="16"/>
      <color theme="1" tint="0.34998626667073579"/>
      <name val="Calibri"/>
      <family val="2"/>
      <scheme val="minor"/>
    </font>
    <font>
      <i/>
      <sz val="11"/>
      <color theme="0" tint="-0.499984740745262"/>
      <name val="Calibri"/>
      <family val="2"/>
      <scheme val="minor"/>
    </font>
    <font>
      <b/>
      <u/>
      <sz val="14"/>
      <color rgb="FFDC291E"/>
      <name val="Calibri"/>
      <family val="2"/>
      <scheme val="minor"/>
    </font>
    <font>
      <sz val="11"/>
      <color theme="0"/>
      <name val="Calibri"/>
      <family val="2"/>
      <scheme val="minor"/>
    </font>
    <font>
      <sz val="9"/>
      <color rgb="FF00B050"/>
      <name val="Calibri"/>
      <family val="2"/>
      <scheme val="minor"/>
    </font>
    <font>
      <b/>
      <sz val="9"/>
      <color theme="0"/>
      <name val="Calibri"/>
      <family val="2"/>
      <scheme val="minor"/>
    </font>
    <font>
      <sz val="9"/>
      <color rgb="FFFF0000"/>
      <name val="Calibri"/>
      <family val="2"/>
      <scheme val="minor"/>
    </font>
    <font>
      <sz val="9"/>
      <color rgb="FFDC291E"/>
      <name val="Calibri"/>
      <family val="2"/>
      <scheme val="minor"/>
    </font>
    <font>
      <b/>
      <sz val="8"/>
      <color theme="1"/>
      <name val="Calibri"/>
      <family val="2"/>
      <scheme val="minor"/>
    </font>
    <font>
      <b/>
      <sz val="8"/>
      <color rgb="FF00B050"/>
      <name val="Calibri"/>
      <family val="2"/>
      <scheme val="minor"/>
    </font>
    <font>
      <b/>
      <sz val="8"/>
      <color rgb="FFFF0000"/>
      <name val="Calibri"/>
      <family val="2"/>
      <scheme val="minor"/>
    </font>
    <font>
      <sz val="10"/>
      <color theme="1" tint="0.34998626667073579"/>
      <name val="Calibri"/>
      <family val="2"/>
      <scheme val="minor"/>
    </font>
    <font>
      <b/>
      <sz val="9"/>
      <color rgb="FFC00000"/>
      <name val="Calibri"/>
      <family val="2"/>
      <scheme val="minor"/>
    </font>
    <font>
      <sz val="9"/>
      <color rgb="FFC00000"/>
      <name val="Calibri"/>
      <family val="2"/>
      <scheme val="minor"/>
    </font>
    <font>
      <b/>
      <sz val="11"/>
      <color theme="1" tint="0.34998626667073579"/>
      <name val="Calibri"/>
      <family val="2"/>
      <scheme val="minor"/>
    </font>
    <font>
      <b/>
      <sz val="9"/>
      <color theme="1" tint="0.34998626667073579"/>
      <name val="Calibri"/>
      <family val="2"/>
      <scheme val="minor"/>
    </font>
    <font>
      <b/>
      <sz val="11"/>
      <color rgb="FFDC291E"/>
      <name val="Calibri"/>
      <family val="2"/>
      <scheme val="minor"/>
    </font>
    <font>
      <b/>
      <sz val="10"/>
      <color rgb="FF00B050"/>
      <name val="Calibri"/>
      <family val="2"/>
      <scheme val="minor"/>
    </font>
    <font>
      <b/>
      <sz val="10"/>
      <color theme="0" tint="-0.499984740745262"/>
      <name val="Calibri"/>
      <family val="2"/>
      <scheme val="minor"/>
    </font>
    <font>
      <sz val="8"/>
      <color rgb="FFFF0000"/>
      <name val="Calibri"/>
      <family val="2"/>
      <scheme val="minor"/>
    </font>
    <font>
      <sz val="8"/>
      <color rgb="FF00B050"/>
      <name val="Calibri"/>
      <family val="2"/>
      <scheme val="minor"/>
    </font>
    <font>
      <b/>
      <sz val="9"/>
      <color theme="1"/>
      <name val="Calibri"/>
      <family val="2"/>
      <scheme val="minor"/>
    </font>
    <font>
      <sz val="9"/>
      <color rgb="FF0070C0"/>
      <name val="Calibri"/>
      <family val="2"/>
      <scheme val="minor"/>
    </font>
    <font>
      <b/>
      <sz val="11"/>
      <color rgb="FF0070C0"/>
      <name val="Calibri"/>
      <family val="2"/>
      <scheme val="minor"/>
    </font>
    <font>
      <b/>
      <sz val="9"/>
      <color rgb="FF0070C0"/>
      <name val="Calibri"/>
      <family val="2"/>
      <scheme val="minor"/>
    </font>
    <font>
      <sz val="9"/>
      <color rgb="FF7030A0"/>
      <name val="Calibri"/>
      <family val="2"/>
      <scheme val="minor"/>
    </font>
    <font>
      <b/>
      <sz val="11"/>
      <color rgb="FF7030A0"/>
      <name val="Calibri"/>
      <family val="2"/>
      <scheme val="minor"/>
    </font>
    <font>
      <b/>
      <sz val="9"/>
      <color rgb="FF7030A0"/>
      <name val="Calibri"/>
      <family val="2"/>
      <scheme val="minor"/>
    </font>
    <font>
      <b/>
      <sz val="9"/>
      <color rgb="FFDC291E"/>
      <name val="Calibri"/>
      <family val="2"/>
      <scheme val="minor"/>
    </font>
    <font>
      <sz val="9"/>
      <color rgb="FF837567"/>
      <name val="Calibri"/>
      <family val="2"/>
      <scheme val="minor"/>
    </font>
    <font>
      <b/>
      <sz val="11"/>
      <color rgb="FF837567"/>
      <name val="Calibri"/>
      <family val="2"/>
      <scheme val="minor"/>
    </font>
    <font>
      <b/>
      <sz val="9"/>
      <color rgb="FF837567"/>
      <name val="Calibri"/>
      <family val="2"/>
      <scheme val="minor"/>
    </font>
    <font>
      <b/>
      <i/>
      <sz val="11"/>
      <color rgb="FFDC291E"/>
      <name val="Calibri"/>
      <family val="2"/>
      <scheme val="minor"/>
    </font>
    <font>
      <sz val="11"/>
      <color theme="1"/>
      <name val="Wingdings"/>
      <charset val="2"/>
    </font>
    <font>
      <b/>
      <sz val="10"/>
      <color rgb="FFFF0000"/>
      <name val="Calibri"/>
      <family val="2"/>
      <scheme val="minor"/>
    </font>
    <font>
      <b/>
      <i/>
      <sz val="14"/>
      <color theme="1" tint="0.34998626667073579"/>
      <name val="Calibri"/>
      <family val="2"/>
    </font>
    <font>
      <i/>
      <sz val="9"/>
      <color theme="1" tint="0.34998626667073579"/>
      <name val="Calibri"/>
      <family val="2"/>
      <scheme val="minor"/>
    </font>
    <font>
      <b/>
      <sz val="11"/>
      <color rgb="FF00B050"/>
      <name val="Calibri"/>
      <family val="2"/>
      <scheme val="minor"/>
    </font>
    <font>
      <b/>
      <sz val="16"/>
      <color rgb="FF00B0F0"/>
      <name val="Calibri"/>
      <family val="2"/>
      <scheme val="minor"/>
    </font>
    <font>
      <b/>
      <u/>
      <sz val="12"/>
      <color rgb="FF009999"/>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0099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88">
    <xf numFmtId="0" fontId="0" fillId="0" borderId="0" xfId="0"/>
    <xf numFmtId="0" fontId="4" fillId="2" borderId="0" xfId="0" applyFont="1" applyFill="1" applyProtection="1"/>
    <xf numFmtId="0" fontId="2" fillId="2" borderId="0" xfId="0" applyFont="1" applyFill="1" applyBorder="1" applyProtection="1"/>
    <xf numFmtId="0" fontId="5" fillId="2" borderId="1"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6" fillId="2" borderId="5" xfId="0" applyFont="1" applyFill="1" applyBorder="1" applyAlignment="1" applyProtection="1">
      <alignment wrapText="1"/>
    </xf>
    <xf numFmtId="0" fontId="1" fillId="3" borderId="3" xfId="0" applyFont="1" applyFill="1" applyBorder="1" applyAlignment="1" applyProtection="1">
      <alignment horizontal="center" vertical="center"/>
    </xf>
    <xf numFmtId="0" fontId="1" fillId="3" borderId="7"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xf>
    <xf numFmtId="0" fontId="7" fillId="2" borderId="0" xfId="0" applyFont="1" applyFill="1" applyAlignment="1">
      <alignment vertical="top"/>
    </xf>
    <xf numFmtId="0" fontId="7" fillId="2" borderId="0" xfId="0" applyFont="1" applyFill="1" applyAlignment="1">
      <alignment vertical="top" wrapText="1"/>
    </xf>
    <xf numFmtId="0" fontId="7" fillId="2" borderId="0" xfId="0" applyFont="1" applyFill="1" applyProtection="1"/>
    <xf numFmtId="0" fontId="7" fillId="2" borderId="0" xfId="0" applyFont="1" applyFill="1" applyAlignment="1" applyProtection="1">
      <alignment wrapText="1"/>
    </xf>
    <xf numFmtId="0" fontId="8" fillId="2" borderId="0" xfId="0" applyFont="1" applyFill="1" applyAlignment="1" applyProtection="1">
      <alignment horizontal="center"/>
    </xf>
    <xf numFmtId="0" fontId="8" fillId="2" borderId="0" xfId="0" applyFont="1" applyFill="1" applyAlignment="1" applyProtection="1">
      <alignment horizontal="center"/>
      <protection locked="0"/>
    </xf>
    <xf numFmtId="0" fontId="8" fillId="2" borderId="0" xfId="0" applyFont="1" applyFill="1" applyAlignment="1">
      <alignment horizontal="center"/>
    </xf>
    <xf numFmtId="0" fontId="6" fillId="2" borderId="5" xfId="0" applyFont="1" applyFill="1" applyBorder="1" applyAlignment="1" applyProtection="1">
      <alignment vertical="center" wrapText="1"/>
    </xf>
    <xf numFmtId="0" fontId="4" fillId="2" borderId="0" xfId="0" applyFont="1" applyFill="1" applyAlignment="1" applyProtection="1">
      <alignment vertical="center"/>
    </xf>
    <xf numFmtId="0" fontId="7" fillId="2" borderId="0" xfId="0" applyFont="1" applyFill="1" applyAlignment="1" applyProtection="1">
      <alignment vertical="center"/>
    </xf>
    <xf numFmtId="0" fontId="7" fillId="2" borderId="0" xfId="0" applyFont="1" applyFill="1" applyAlignment="1">
      <alignment vertical="center" wrapText="1"/>
    </xf>
    <xf numFmtId="0" fontId="12" fillId="2" borderId="0" xfId="0" applyFont="1" applyFill="1" applyAlignment="1" applyProtection="1">
      <alignment horizontal="center" vertical="center"/>
    </xf>
    <xf numFmtId="0" fontId="7" fillId="2" borderId="0" xfId="0" applyFont="1" applyFill="1" applyAlignment="1" applyProtection="1">
      <alignment horizontal="left" vertical="center" wrapText="1"/>
    </xf>
    <xf numFmtId="0" fontId="13" fillId="2" borderId="0" xfId="0" applyFont="1" applyFill="1" applyAlignment="1" applyProtection="1">
      <alignment vertical="center"/>
    </xf>
    <xf numFmtId="0" fontId="13" fillId="2" borderId="0" xfId="0" applyFont="1" applyFill="1" applyAlignment="1" applyProtection="1">
      <alignment vertical="center"/>
      <protection locked="0"/>
    </xf>
    <xf numFmtId="0" fontId="14" fillId="2" borderId="0" xfId="0" applyFont="1" applyFill="1" applyAlignment="1" applyProtection="1">
      <alignment vertical="center"/>
    </xf>
    <xf numFmtId="0" fontId="13" fillId="2" borderId="0" xfId="0" applyFont="1" applyFill="1" applyAlignment="1">
      <alignment vertical="center"/>
    </xf>
    <xf numFmtId="0" fontId="13" fillId="2" borderId="0" xfId="0" applyFont="1" applyFill="1" applyAlignment="1" applyProtection="1">
      <alignment vertical="center" wrapText="1"/>
      <protection locked="0"/>
    </xf>
    <xf numFmtId="0" fontId="6" fillId="2" borderId="0" xfId="0" applyFont="1" applyFill="1" applyProtection="1"/>
    <xf numFmtId="0" fontId="6" fillId="2" borderId="0" xfId="0" applyFont="1" applyFill="1" applyProtection="1">
      <protection locked="0"/>
    </xf>
    <xf numFmtId="0" fontId="6" fillId="2" borderId="0" xfId="0" applyFont="1" applyFill="1"/>
    <xf numFmtId="0" fontId="6" fillId="2" borderId="0" xfId="0" applyFont="1" applyFill="1" applyAlignment="1" applyProtection="1">
      <alignment vertical="center"/>
      <protection locked="0"/>
    </xf>
    <xf numFmtId="0" fontId="6" fillId="2" borderId="0" xfId="0" applyFont="1" applyFill="1" applyAlignment="1">
      <alignment vertical="center"/>
    </xf>
    <xf numFmtId="0" fontId="6" fillId="2" borderId="0" xfId="0" applyFont="1" applyFill="1" applyAlignment="1" applyProtection="1">
      <alignment vertical="center"/>
    </xf>
    <xf numFmtId="0" fontId="15" fillId="2" borderId="0" xfId="0" applyFont="1" applyFill="1" applyAlignment="1">
      <alignment horizontal="center" vertical="center"/>
    </xf>
    <xf numFmtId="0" fontId="7" fillId="2" borderId="0" xfId="0" applyFont="1" applyFill="1" applyAlignment="1">
      <alignment horizontal="left" vertical="top" wrapText="1"/>
    </xf>
    <xf numFmtId="0" fontId="7" fillId="2" borderId="0" xfId="0" applyFont="1" applyFill="1" applyAlignment="1">
      <alignment horizontal="left" vertical="top" wrapText="1"/>
    </xf>
    <xf numFmtId="0" fontId="3" fillId="2" borderId="0" xfId="0" applyFont="1" applyFill="1" applyAlignment="1" applyProtection="1">
      <alignment horizontal="right" vertical="center"/>
    </xf>
    <xf numFmtId="0" fontId="0" fillId="2" borderId="0" xfId="0" applyFont="1" applyFill="1" applyProtection="1"/>
    <xf numFmtId="0" fontId="0" fillId="2" borderId="0" xfId="0" applyFont="1" applyFill="1" applyProtection="1">
      <protection locked="0"/>
    </xf>
    <xf numFmtId="0" fontId="0" fillId="2" borderId="0" xfId="0" applyFont="1" applyFill="1"/>
    <xf numFmtId="0" fontId="0" fillId="2" borderId="0" xfId="0" applyFont="1" applyFill="1" applyAlignment="1" applyProtection="1">
      <alignment wrapText="1"/>
      <protection locked="0"/>
    </xf>
    <xf numFmtId="0" fontId="0" fillId="2" borderId="0" xfId="0" applyFont="1" applyFill="1" applyAlignment="1">
      <alignment vertical="top" wrapText="1"/>
    </xf>
    <xf numFmtId="0" fontId="18" fillId="2" borderId="0" xfId="0" quotePrefix="1" applyFont="1" applyFill="1" applyProtection="1"/>
    <xf numFmtId="0" fontId="0" fillId="2" borderId="2" xfId="0" applyFont="1" applyFill="1" applyBorder="1" applyAlignment="1" applyProtection="1">
      <alignment wrapText="1"/>
    </xf>
    <xf numFmtId="0" fontId="0" fillId="2" borderId="0" xfId="0" applyFont="1" applyFill="1" applyAlignment="1" applyProtection="1">
      <alignment vertical="center"/>
    </xf>
    <xf numFmtId="0" fontId="0" fillId="2" borderId="0" xfId="0" applyFont="1" applyFill="1" applyAlignment="1">
      <alignment vertical="center"/>
    </xf>
    <xf numFmtId="0" fontId="0" fillId="2" borderId="0" xfId="0" applyFont="1" applyFill="1" applyAlignment="1" applyProtection="1">
      <alignment vertical="center"/>
      <protection locked="0"/>
    </xf>
    <xf numFmtId="0" fontId="10" fillId="2" borderId="0" xfId="0" quotePrefix="1" applyFont="1" applyFill="1" applyAlignment="1" applyProtection="1">
      <alignment vertical="center"/>
    </xf>
    <xf numFmtId="0" fontId="17" fillId="2" borderId="0" xfId="0" applyFont="1" applyFill="1" applyAlignment="1" applyProtection="1">
      <alignment vertical="center"/>
    </xf>
    <xf numFmtId="0" fontId="19" fillId="2" borderId="0" xfId="0" applyFont="1" applyFill="1" applyAlignment="1" applyProtection="1">
      <alignment vertical="center"/>
    </xf>
    <xf numFmtId="0" fontId="20" fillId="2" borderId="0" xfId="0" applyFont="1" applyFill="1" applyAlignment="1" applyProtection="1">
      <alignment horizontal="center"/>
    </xf>
    <xf numFmtId="0" fontId="7" fillId="2" borderId="0" xfId="0" applyFont="1" applyFill="1" applyAlignment="1">
      <alignment horizontal="left" vertical="center" wrapText="1"/>
    </xf>
    <xf numFmtId="0" fontId="11" fillId="2" borderId="0" xfId="0" applyFont="1" applyFill="1" applyAlignment="1" applyProtection="1">
      <alignment horizontal="left"/>
    </xf>
    <xf numFmtId="0" fontId="9" fillId="2" borderId="0" xfId="0" applyFont="1" applyFill="1" applyAlignment="1" applyProtection="1">
      <alignment horizontal="left" vertical="center"/>
    </xf>
    <xf numFmtId="0" fontId="0" fillId="2" borderId="0" xfId="0" applyFont="1" applyFill="1" applyAlignment="1" applyProtection="1">
      <alignment vertical="top"/>
    </xf>
    <xf numFmtId="0" fontId="7" fillId="2" borderId="0" xfId="0" applyFont="1" applyFill="1" applyAlignment="1" applyProtection="1">
      <alignment vertical="top"/>
    </xf>
    <xf numFmtId="0" fontId="13" fillId="2" borderId="0" xfId="0" applyFont="1" applyFill="1" applyAlignment="1">
      <alignment vertical="top"/>
    </xf>
    <xf numFmtId="0" fontId="0" fillId="2" borderId="0" xfId="0" applyFont="1" applyFill="1" applyAlignment="1">
      <alignment vertical="top"/>
    </xf>
    <xf numFmtId="0" fontId="0" fillId="2" borderId="0" xfId="0" applyFont="1" applyFill="1" applyAlignment="1" applyProtection="1">
      <alignment vertical="top" wrapText="1"/>
      <protection locked="0"/>
    </xf>
    <xf numFmtId="0" fontId="0" fillId="2" borderId="0" xfId="0" applyFont="1" applyFill="1" applyAlignment="1" applyProtection="1">
      <alignment vertical="top"/>
      <protection locked="0"/>
    </xf>
    <xf numFmtId="0" fontId="21" fillId="4" borderId="0" xfId="0" applyFont="1" applyFill="1" applyAlignment="1" applyProtection="1">
      <alignment horizontal="center"/>
    </xf>
    <xf numFmtId="0" fontId="22" fillId="4" borderId="0" xfId="0" applyFont="1" applyFill="1" applyAlignment="1" applyProtection="1"/>
    <xf numFmtId="0" fontId="21" fillId="4" borderId="0" xfId="0" applyFont="1" applyFill="1" applyAlignment="1" applyProtection="1">
      <alignment horizontal="center" vertical="center"/>
    </xf>
    <xf numFmtId="0" fontId="22" fillId="4" borderId="3" xfId="0" applyFont="1" applyFill="1" applyBorder="1" applyAlignment="1" applyProtection="1">
      <alignment horizontal="center" vertical="center"/>
    </xf>
    <xf numFmtId="0" fontId="22" fillId="4" borderId="7" xfId="0" applyFont="1" applyFill="1" applyBorder="1" applyAlignment="1" applyProtection="1">
      <alignment horizontal="center" vertical="center" wrapText="1"/>
    </xf>
    <xf numFmtId="0" fontId="22" fillId="4" borderId="4" xfId="0" applyFont="1" applyFill="1" applyBorder="1" applyAlignment="1" applyProtection="1">
      <alignment horizontal="center" vertical="center"/>
    </xf>
    <xf numFmtId="0" fontId="16" fillId="4" borderId="0" xfId="0" applyFont="1" applyFill="1" applyAlignment="1" applyProtection="1">
      <alignment horizontal="center" vertical="center"/>
    </xf>
    <xf numFmtId="0" fontId="9" fillId="4" borderId="0" xfId="0" applyFont="1" applyFill="1" applyAlignment="1" applyProtection="1">
      <alignment horizontal="center" vertical="center"/>
    </xf>
    <xf numFmtId="0" fontId="21" fillId="4" borderId="0" xfId="0" applyFont="1" applyFill="1" applyAlignment="1" applyProtection="1">
      <alignment horizontal="center"/>
      <protection locked="0"/>
    </xf>
    <xf numFmtId="0" fontId="21" fillId="4" borderId="0" xfId="0" applyFont="1" applyFill="1" applyAlignment="1">
      <alignment horizontal="center"/>
    </xf>
    <xf numFmtId="0" fontId="13" fillId="4" borderId="0" xfId="0" applyFont="1" applyFill="1" applyAlignment="1" applyProtection="1">
      <alignment vertical="center"/>
    </xf>
    <xf numFmtId="0" fontId="13" fillId="4" borderId="0" xfId="0" applyFont="1" applyFill="1" applyAlignment="1">
      <alignment vertical="center" wrapText="1"/>
    </xf>
    <xf numFmtId="0" fontId="13" fillId="4" borderId="0" xfId="0" applyFont="1" applyFill="1" applyAlignment="1">
      <alignment vertical="center"/>
    </xf>
    <xf numFmtId="0" fontId="1" fillId="4" borderId="0" xfId="0" applyFont="1" applyFill="1" applyAlignment="1">
      <alignment vertical="center"/>
    </xf>
    <xf numFmtId="0" fontId="13" fillId="4" borderId="0" xfId="0" applyFont="1" applyFill="1" applyAlignment="1">
      <alignment horizontal="right" vertical="center"/>
    </xf>
    <xf numFmtId="0" fontId="13" fillId="4" borderId="0" xfId="0" applyFont="1" applyFill="1" applyAlignment="1" applyProtection="1">
      <alignment horizontal="right" vertical="center"/>
    </xf>
    <xf numFmtId="0" fontId="13" fillId="4" borderId="0" xfId="0" applyFont="1" applyFill="1" applyAlignment="1" applyProtection="1">
      <alignment horizontal="right" vertical="top" wrapText="1"/>
    </xf>
    <xf numFmtId="0" fontId="13" fillId="4" borderId="0" xfId="0" applyFont="1" applyFill="1" applyAlignment="1">
      <alignment vertical="top"/>
    </xf>
    <xf numFmtId="0" fontId="13" fillId="4" borderId="0" xfId="0" applyFont="1" applyFill="1" applyAlignment="1" applyProtection="1">
      <alignment horizontal="right" vertical="top" wrapText="1"/>
      <protection locked="0"/>
    </xf>
    <xf numFmtId="0" fontId="13" fillId="4" borderId="0" xfId="0" applyFont="1" applyFill="1" applyAlignment="1" applyProtection="1">
      <alignment horizontal="right" vertical="top"/>
      <protection locked="0"/>
    </xf>
    <xf numFmtId="0" fontId="13" fillId="4" borderId="0" xfId="0" applyFont="1" applyFill="1" applyAlignment="1" applyProtection="1">
      <alignment vertical="center"/>
      <protection locked="0"/>
    </xf>
    <xf numFmtId="0" fontId="25" fillId="2" borderId="0" xfId="0" applyFont="1" applyFill="1" applyAlignment="1">
      <alignment horizontal="center" vertical="center" wrapText="1"/>
    </xf>
    <xf numFmtId="0" fontId="5" fillId="2" borderId="0" xfId="0" applyFont="1" applyFill="1" applyAlignment="1" applyProtection="1">
      <alignment horizontal="center" vertical="center"/>
    </xf>
    <xf numFmtId="0" fontId="5" fillId="2" borderId="0" xfId="0" applyFont="1" applyFill="1" applyAlignment="1">
      <alignment horizontal="center" vertical="center"/>
    </xf>
    <xf numFmtId="0" fontId="29" fillId="4" borderId="0" xfId="0" applyFont="1" applyFill="1" applyAlignment="1" applyProtection="1">
      <alignment horizontal="center" vertical="center"/>
    </xf>
    <xf numFmtId="0" fontId="29" fillId="4" borderId="0" xfId="0" applyFont="1" applyFill="1" applyAlignment="1" applyProtection="1">
      <alignment horizontal="center" vertical="center" wrapText="1"/>
    </xf>
    <xf numFmtId="0" fontId="30" fillId="4" borderId="0" xfId="0" applyFont="1" applyFill="1" applyAlignment="1" applyProtection="1">
      <alignment horizontal="center"/>
    </xf>
    <xf numFmtId="0" fontId="29" fillId="4" borderId="0" xfId="0" applyFont="1" applyFill="1" applyAlignment="1" applyProtection="1">
      <alignment horizontal="center"/>
    </xf>
    <xf numFmtId="0" fontId="29" fillId="4" borderId="0" xfId="0" applyFont="1" applyFill="1" applyAlignment="1" applyProtection="1">
      <alignment horizontal="left"/>
    </xf>
    <xf numFmtId="0" fontId="30" fillId="4" borderId="0" xfId="0" applyFont="1" applyFill="1" applyAlignment="1" applyProtection="1">
      <alignment horizontal="center"/>
      <protection locked="0"/>
    </xf>
    <xf numFmtId="0" fontId="30" fillId="4" borderId="0" xfId="0" applyFont="1" applyFill="1" applyAlignment="1">
      <alignment horizontal="center"/>
    </xf>
    <xf numFmtId="0" fontId="31" fillId="2" borderId="0" xfId="0" applyFont="1" applyFill="1" applyAlignment="1" applyProtection="1">
      <alignment horizontal="center" vertical="center"/>
    </xf>
    <xf numFmtId="0" fontId="31" fillId="2" borderId="0" xfId="0" applyFont="1" applyFill="1" applyAlignment="1">
      <alignment horizontal="center" vertical="center"/>
    </xf>
    <xf numFmtId="0" fontId="32" fillId="2" borderId="0" xfId="0" applyFont="1" applyFill="1" applyAlignment="1" applyProtection="1">
      <alignment horizontal="left"/>
    </xf>
    <xf numFmtId="0" fontId="32" fillId="2" borderId="0" xfId="0" applyFont="1" applyFill="1" applyAlignment="1">
      <alignment horizontal="center" vertical="center" wrapText="1"/>
    </xf>
    <xf numFmtId="0" fontId="23" fillId="2" borderId="0" xfId="0" applyFont="1" applyFill="1" applyAlignment="1">
      <alignment horizontal="center" vertical="center" wrapText="1"/>
    </xf>
    <xf numFmtId="0" fontId="34" fillId="2" borderId="0" xfId="0" applyFont="1" applyFill="1" applyProtection="1"/>
    <xf numFmtId="0" fontId="34" fillId="2" borderId="0" xfId="0" applyFont="1" applyFill="1"/>
    <xf numFmtId="0" fontId="35" fillId="2" borderId="0" xfId="0" applyFont="1" applyFill="1" applyProtection="1"/>
    <xf numFmtId="0" fontId="35" fillId="2" borderId="0" xfId="0" applyFont="1" applyFill="1"/>
    <xf numFmtId="0" fontId="35" fillId="2" borderId="0" xfId="0" applyFont="1" applyFill="1" applyAlignment="1" applyProtection="1">
      <alignment vertical="center"/>
    </xf>
    <xf numFmtId="0" fontId="34" fillId="2" borderId="0" xfId="0" applyFont="1" applyFill="1" applyProtection="1">
      <protection locked="0"/>
    </xf>
    <xf numFmtId="0" fontId="36" fillId="4" borderId="0" xfId="0" applyFont="1" applyFill="1" applyAlignment="1" applyProtection="1">
      <alignment horizontal="center" wrapText="1"/>
    </xf>
    <xf numFmtId="0" fontId="27" fillId="4" borderId="0" xfId="0" applyFont="1" applyFill="1" applyAlignment="1" applyProtection="1">
      <alignment wrapText="1"/>
    </xf>
    <xf numFmtId="0" fontId="27" fillId="4" borderId="0" xfId="0" applyFont="1" applyFill="1" applyAlignment="1" applyProtection="1">
      <alignment horizontal="left" vertical="center" wrapText="1"/>
    </xf>
    <xf numFmtId="0" fontId="36" fillId="4" borderId="0" xfId="0" applyFont="1" applyFill="1" applyAlignment="1" applyProtection="1">
      <alignment horizontal="center" wrapText="1"/>
      <protection locked="0"/>
    </xf>
    <xf numFmtId="0" fontId="36" fillId="4" borderId="0" xfId="0" applyFont="1" applyFill="1" applyAlignment="1">
      <alignment horizontal="center" wrapText="1"/>
    </xf>
    <xf numFmtId="0" fontId="37" fillId="2" borderId="0" xfId="0" applyFont="1" applyFill="1" applyProtection="1"/>
    <xf numFmtId="0" fontId="37" fillId="2" borderId="0" xfId="0" applyFont="1" applyFill="1"/>
    <xf numFmtId="0" fontId="26" fillId="4" borderId="0" xfId="0" applyFont="1" applyFill="1" applyAlignment="1" applyProtection="1">
      <alignment horizontal="left" vertical="center" wrapText="1"/>
    </xf>
    <xf numFmtId="0" fontId="37" fillId="2" borderId="0" xfId="0" applyFont="1" applyFill="1" applyProtection="1">
      <protection locked="0"/>
    </xf>
    <xf numFmtId="0" fontId="38" fillId="4" borderId="0" xfId="0" applyFont="1" applyFill="1" applyAlignment="1">
      <alignment horizontal="left" vertical="center"/>
    </xf>
    <xf numFmtId="0" fontId="29" fillId="4" borderId="0" xfId="0" applyFont="1" applyFill="1" applyAlignment="1">
      <alignment horizontal="right" vertical="center"/>
    </xf>
    <xf numFmtId="0" fontId="39" fillId="4" borderId="0" xfId="0" applyFont="1" applyFill="1" applyAlignment="1">
      <alignment vertical="center" wrapText="1"/>
    </xf>
    <xf numFmtId="0" fontId="40" fillId="4" borderId="0" xfId="0" applyFont="1" applyFill="1" applyAlignment="1">
      <alignment vertical="center"/>
    </xf>
    <xf numFmtId="0" fontId="41" fillId="4" borderId="0" xfId="0" applyFont="1" applyFill="1" applyAlignment="1">
      <alignment horizontal="left" vertical="center" wrapText="1"/>
    </xf>
    <xf numFmtId="0" fontId="39" fillId="4" borderId="0" xfId="0" applyFont="1" applyFill="1" applyAlignment="1">
      <alignment horizontal="left" vertical="center" wrapText="1"/>
    </xf>
    <xf numFmtId="0" fontId="39" fillId="4" borderId="0" xfId="0" applyFont="1" applyFill="1" applyAlignment="1">
      <alignment horizontal="left" vertical="top" wrapText="1"/>
    </xf>
    <xf numFmtId="0" fontId="42" fillId="4" borderId="0" xfId="0" applyFont="1" applyFill="1" applyAlignment="1">
      <alignment vertical="center" wrapText="1"/>
    </xf>
    <xf numFmtId="0" fontId="43" fillId="4" borderId="0" xfId="0" applyFont="1" applyFill="1" applyAlignment="1">
      <alignment vertical="center"/>
    </xf>
    <xf numFmtId="0" fontId="44" fillId="4" borderId="0" xfId="0" applyFont="1" applyFill="1" applyAlignment="1">
      <alignment horizontal="left" vertical="center" wrapText="1"/>
    </xf>
    <xf numFmtId="0" fontId="42" fillId="4" borderId="0" xfId="0" applyFont="1" applyFill="1" applyAlignment="1">
      <alignment horizontal="left" vertical="center" wrapText="1"/>
    </xf>
    <xf numFmtId="0" fontId="42" fillId="4" borderId="0" xfId="0" applyFont="1" applyFill="1" applyAlignment="1">
      <alignment horizontal="left" vertical="top" wrapText="1"/>
    </xf>
    <xf numFmtId="0" fontId="39" fillId="4" borderId="0" xfId="0" applyFont="1" applyFill="1" applyAlignment="1" applyProtection="1">
      <alignment vertical="center" wrapText="1"/>
      <protection locked="0"/>
    </xf>
    <xf numFmtId="0" fontId="39" fillId="4" borderId="0" xfId="0" applyFont="1" applyFill="1" applyAlignment="1" applyProtection="1">
      <alignment horizontal="left" vertical="center" wrapText="1"/>
      <protection locked="0"/>
    </xf>
    <xf numFmtId="0" fontId="24" fillId="4" borderId="0" xfId="0" applyFont="1" applyFill="1" applyAlignment="1" applyProtection="1">
      <alignment vertical="center" wrapText="1"/>
    </xf>
    <xf numFmtId="0" fontId="24" fillId="4" borderId="0" xfId="0" applyFont="1" applyFill="1" applyAlignment="1">
      <alignment vertical="center" wrapText="1"/>
    </xf>
    <xf numFmtId="0" fontId="33" fillId="4" borderId="0" xfId="0" applyFont="1" applyFill="1" applyAlignment="1">
      <alignment vertical="center"/>
    </xf>
    <xf numFmtId="0" fontId="45" fillId="4" borderId="0" xfId="0" applyFont="1" applyFill="1" applyAlignment="1" applyProtection="1">
      <alignment horizontal="left" vertical="center" wrapText="1"/>
    </xf>
    <xf numFmtId="0" fontId="24" fillId="4" borderId="0" xfId="0" applyFont="1" applyFill="1" applyAlignment="1" applyProtection="1">
      <alignment horizontal="left" vertical="center" wrapText="1"/>
    </xf>
    <xf numFmtId="0" fontId="24" fillId="4" borderId="0" xfId="0" applyFont="1" applyFill="1" applyAlignment="1" applyProtection="1">
      <alignment horizontal="left" vertical="top" wrapText="1"/>
    </xf>
    <xf numFmtId="0" fontId="24" fillId="4" borderId="0" xfId="0" applyFont="1" applyFill="1" applyAlignment="1" applyProtection="1">
      <alignment horizontal="left" vertical="center" wrapText="1"/>
      <protection locked="0"/>
    </xf>
    <xf numFmtId="0" fontId="46" fillId="4" borderId="0" xfId="0" applyFont="1" applyFill="1" applyAlignment="1" applyProtection="1">
      <alignment vertical="center" wrapText="1"/>
    </xf>
    <xf numFmtId="0" fontId="46" fillId="4" borderId="0" xfId="0" applyFont="1" applyFill="1" applyAlignment="1">
      <alignment vertical="center" wrapText="1"/>
    </xf>
    <xf numFmtId="0" fontId="47" fillId="4" borderId="0" xfId="0" applyFont="1" applyFill="1" applyAlignment="1">
      <alignment vertical="center"/>
    </xf>
    <xf numFmtId="0" fontId="48" fillId="4" borderId="0" xfId="0" applyFont="1" applyFill="1" applyAlignment="1" applyProtection="1">
      <alignment horizontal="left" vertical="center" wrapText="1"/>
    </xf>
    <xf numFmtId="0" fontId="46" fillId="4" borderId="0" xfId="0" applyFont="1" applyFill="1" applyAlignment="1">
      <alignment horizontal="left" vertical="center" wrapText="1"/>
    </xf>
    <xf numFmtId="0" fontId="46" fillId="4" borderId="0" xfId="0" applyFont="1" applyFill="1" applyAlignment="1">
      <alignment horizontal="left" vertical="top" wrapText="1"/>
    </xf>
    <xf numFmtId="0" fontId="46" fillId="4" borderId="0" xfId="0" applyFont="1" applyFill="1" applyAlignment="1" applyProtection="1">
      <alignment horizontal="left" vertical="center" wrapText="1"/>
      <protection locked="0"/>
    </xf>
    <xf numFmtId="0" fontId="46" fillId="4" borderId="0" xfId="0" applyNumberFormat="1" applyFont="1" applyFill="1" applyAlignment="1">
      <alignment horizontal="left" vertical="top" wrapText="1"/>
    </xf>
    <xf numFmtId="0" fontId="49" fillId="2" borderId="0" xfId="0" applyFont="1" applyFill="1" applyAlignment="1" applyProtection="1">
      <alignment vertical="center" wrapText="1"/>
    </xf>
    <xf numFmtId="0" fontId="50" fillId="2" borderId="0" xfId="0" applyFont="1" applyFill="1"/>
    <xf numFmtId="0" fontId="24" fillId="4" borderId="0" xfId="0" applyFont="1" applyFill="1" applyAlignment="1">
      <alignment horizontal="center" vertical="center"/>
    </xf>
    <xf numFmtId="0" fontId="24" fillId="4" borderId="0" xfId="0" applyFont="1" applyFill="1" applyAlignment="1" applyProtection="1">
      <alignment horizontal="center" vertical="center"/>
    </xf>
    <xf numFmtId="0" fontId="45" fillId="4" borderId="0" xfId="0" applyFont="1" applyFill="1" applyAlignment="1" applyProtection="1">
      <alignment horizontal="left"/>
    </xf>
    <xf numFmtId="0" fontId="51" fillId="4" borderId="0" xfId="0" applyFont="1" applyFill="1" applyAlignment="1" applyProtection="1">
      <alignment horizontal="left" vertical="center" wrapText="1"/>
    </xf>
    <xf numFmtId="0" fontId="34" fillId="4" borderId="0" xfId="0" applyFont="1" applyFill="1" applyAlignment="1" applyProtection="1">
      <alignment horizontal="left" vertical="center" wrapText="1"/>
    </xf>
    <xf numFmtId="0" fontId="7" fillId="2" borderId="0" xfId="0" applyFont="1" applyFill="1" applyBorder="1" applyAlignment="1" applyProtection="1">
      <alignment horizontal="right"/>
    </xf>
    <xf numFmtId="14" fontId="7" fillId="2" borderId="0" xfId="0" applyNumberFormat="1" applyFont="1" applyFill="1" applyAlignment="1">
      <alignment horizontal="left" vertical="center"/>
    </xf>
    <xf numFmtId="0" fontId="7" fillId="2" borderId="0" xfId="0" applyFont="1" applyFill="1" applyAlignment="1">
      <alignment horizontal="left" vertical="top" wrapText="1"/>
    </xf>
    <xf numFmtId="0" fontId="0" fillId="2" borderId="0" xfId="0" applyFont="1" applyFill="1" applyBorder="1" applyProtection="1"/>
    <xf numFmtId="0" fontId="0" fillId="2" borderId="0" xfId="0" applyFont="1" applyFill="1" applyBorder="1"/>
    <xf numFmtId="0" fontId="7" fillId="2" borderId="0" xfId="0" applyFont="1" applyFill="1" applyBorder="1" applyProtection="1"/>
    <xf numFmtId="0" fontId="6" fillId="0" borderId="9" xfId="0" applyFont="1" applyFill="1" applyBorder="1" applyAlignment="1" applyProtection="1">
      <alignment vertical="center" wrapText="1"/>
    </xf>
    <xf numFmtId="0" fontId="49" fillId="2" borderId="0" xfId="0" applyFont="1" applyFill="1" applyAlignment="1" applyProtection="1">
      <alignment vertical="center"/>
    </xf>
    <xf numFmtId="0" fontId="6" fillId="0" borderId="5" xfId="0" applyFont="1" applyFill="1" applyBorder="1" applyAlignment="1" applyProtection="1">
      <alignment vertical="center" wrapText="1"/>
    </xf>
    <xf numFmtId="0" fontId="21" fillId="4" borderId="0" xfId="0" applyFont="1" applyFill="1" applyAlignment="1">
      <alignment vertical="center" wrapText="1"/>
    </xf>
    <xf numFmtId="0" fontId="54" fillId="4" borderId="0" xfId="0" applyFont="1" applyFill="1" applyAlignment="1">
      <alignment vertical="center"/>
    </xf>
    <xf numFmtId="0" fontId="9" fillId="4" borderId="0" xfId="0" applyFont="1" applyFill="1" applyAlignment="1">
      <alignment horizontal="left" vertical="center" wrapText="1"/>
    </xf>
    <xf numFmtId="0" fontId="21" fillId="4" borderId="0" xfId="0" applyFont="1" applyFill="1" applyAlignment="1">
      <alignment horizontal="left" vertical="center" wrapText="1"/>
    </xf>
    <xf numFmtId="0" fontId="21" fillId="4" borderId="0" xfId="0" applyFont="1" applyFill="1" applyAlignment="1">
      <alignment horizontal="left" vertical="top" wrapText="1"/>
    </xf>
    <xf numFmtId="0" fontId="49" fillId="2" borderId="0" xfId="0" applyFont="1" applyFill="1" applyAlignment="1">
      <alignment vertical="center" wrapText="1"/>
    </xf>
    <xf numFmtId="0" fontId="56" fillId="2" borderId="0" xfId="0" applyFont="1" applyFill="1" applyProtection="1"/>
    <xf numFmtId="0" fontId="55" fillId="2" borderId="0" xfId="0" applyFont="1" applyFill="1" applyAlignment="1" applyProtection="1">
      <alignment vertical="center"/>
    </xf>
    <xf numFmtId="0" fontId="1" fillId="5" borderId="0" xfId="0" applyFont="1" applyFill="1" applyBorder="1" applyAlignment="1" applyProtection="1">
      <alignment wrapText="1"/>
    </xf>
    <xf numFmtId="0" fontId="11" fillId="5" borderId="0" xfId="0" applyFont="1" applyFill="1" applyAlignment="1" applyProtection="1">
      <alignment horizontal="left"/>
    </xf>
    <xf numFmtId="0" fontId="7" fillId="2" borderId="0" xfId="0" applyFont="1" applyFill="1" applyAlignment="1">
      <alignment horizontal="left" vertical="center" wrapText="1"/>
    </xf>
    <xf numFmtId="0" fontId="33" fillId="2" borderId="0" xfId="0" applyFont="1" applyFill="1" applyAlignment="1">
      <alignment horizontal="left" vertical="center" wrapText="1"/>
    </xf>
    <xf numFmtId="0" fontId="7" fillId="2" borderId="0" xfId="0" applyFont="1" applyFill="1" applyAlignment="1">
      <alignment horizontal="left" vertical="top" wrapText="1"/>
    </xf>
    <xf numFmtId="0" fontId="3" fillId="2" borderId="0" xfId="0" applyFont="1" applyFill="1" applyAlignment="1" applyProtection="1">
      <alignment horizontal="right" vertical="center"/>
    </xf>
    <xf numFmtId="0" fontId="52" fillId="0" borderId="0" xfId="0" applyFont="1" applyBorder="1" applyAlignment="1">
      <alignment horizontal="center"/>
    </xf>
    <xf numFmtId="0" fontId="55" fillId="2" borderId="0" xfId="0" applyFont="1" applyFill="1" applyAlignment="1" applyProtection="1">
      <alignment horizontal="center"/>
    </xf>
    <xf numFmtId="0" fontId="53" fillId="2" borderId="0" xfId="0" quotePrefix="1" applyFont="1" applyFill="1" applyAlignment="1" applyProtection="1">
      <alignment horizontal="center"/>
    </xf>
    <xf numFmtId="0" fontId="49" fillId="2" borderId="0" xfId="0" applyFont="1" applyFill="1" applyAlignment="1" applyProtection="1">
      <alignment horizontal="left" vertical="center" wrapText="1"/>
    </xf>
    <xf numFmtId="0" fontId="1" fillId="5" borderId="13" xfId="0" applyFont="1" applyFill="1" applyBorder="1" applyAlignment="1" applyProtection="1">
      <alignment horizontal="left" wrapText="1"/>
    </xf>
    <xf numFmtId="0" fontId="1" fillId="5" borderId="14" xfId="0" applyFont="1" applyFill="1" applyBorder="1" applyAlignment="1" applyProtection="1">
      <alignment horizontal="left" wrapText="1"/>
    </xf>
    <xf numFmtId="0" fontId="1" fillId="5" borderId="15" xfId="0" applyFont="1" applyFill="1" applyBorder="1" applyAlignment="1" applyProtection="1">
      <alignment horizontal="left" wrapText="1"/>
    </xf>
    <xf numFmtId="0" fontId="1" fillId="5" borderId="10" xfId="0" applyFont="1" applyFill="1" applyBorder="1" applyAlignment="1" applyProtection="1">
      <alignment horizontal="left" wrapText="1"/>
    </xf>
    <xf numFmtId="0" fontId="1" fillId="5" borderId="11" xfId="0" applyFont="1" applyFill="1" applyBorder="1" applyAlignment="1" applyProtection="1">
      <alignment horizontal="left" wrapText="1"/>
    </xf>
    <xf numFmtId="0" fontId="1" fillId="5" borderId="12" xfId="0" applyFont="1" applyFill="1" applyBorder="1" applyAlignment="1" applyProtection="1">
      <alignment horizontal="left" wrapText="1"/>
    </xf>
    <xf numFmtId="14" fontId="7" fillId="2" borderId="0" xfId="0" applyNumberFormat="1" applyFont="1" applyFill="1" applyAlignment="1" applyProtection="1">
      <alignment horizontal="left"/>
    </xf>
    <xf numFmtId="0" fontId="10" fillId="2" borderId="0" xfId="0" applyFont="1" applyFill="1" applyBorder="1" applyAlignment="1" applyProtection="1">
      <alignment horizontal="left" vertical="top" wrapText="1"/>
    </xf>
    <xf numFmtId="0" fontId="1" fillId="5" borderId="0" xfId="0" applyFont="1" applyFill="1" applyBorder="1" applyAlignment="1" applyProtection="1">
      <alignment horizontal="left" wrapText="1"/>
    </xf>
    <xf numFmtId="0" fontId="10" fillId="0" borderId="0" xfId="0" applyFont="1" applyFill="1" applyAlignment="1" applyProtection="1">
      <alignment horizontal="left" vertical="center" wrapText="1"/>
    </xf>
    <xf numFmtId="0" fontId="49" fillId="2" borderId="0" xfId="0" applyFont="1" applyFill="1" applyAlignment="1">
      <alignment horizontal="left" vertical="center" wrapText="1"/>
    </xf>
    <xf numFmtId="0" fontId="28" fillId="2" borderId="0" xfId="0" applyFont="1" applyFill="1" applyAlignment="1">
      <alignment horizontal="left" vertical="center" wrapText="1"/>
    </xf>
    <xf numFmtId="0" fontId="55" fillId="2" borderId="0" xfId="0" applyFont="1" applyFill="1" applyAlignment="1" applyProtection="1">
      <alignment horizontal="center" vertical="center"/>
    </xf>
  </cellXfs>
  <cellStyles count="1">
    <cellStyle name="Normal" xfId="0" builtinId="0"/>
  </cellStyles>
  <dxfs count="4">
    <dxf>
      <font>
        <b/>
        <i val="0"/>
        <color theme="0"/>
      </font>
      <fill>
        <patternFill>
          <bgColor rgb="FFFF0000"/>
        </patternFill>
      </fill>
    </dxf>
    <dxf>
      <font>
        <b/>
        <i val="0"/>
        <color rgb="FF00B050"/>
      </font>
    </dxf>
    <dxf>
      <font>
        <b/>
        <i val="0"/>
        <color rgb="FFFF0000"/>
      </font>
    </dxf>
    <dxf>
      <font>
        <color rgb="FFFF0000"/>
      </font>
    </dxf>
  </dxfs>
  <tableStyles count="0" defaultTableStyle="TableStyleMedium2" defaultPivotStyle="PivotStyleLight16"/>
  <colors>
    <mruColors>
      <color rgb="FF009999"/>
      <color rgb="FF008080"/>
      <color rgb="FFDC291E"/>
      <color rgb="FF8375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52917</xdr:rowOff>
    </xdr:from>
    <xdr:to>
      <xdr:col>1</xdr:col>
      <xdr:colOff>969433</xdr:colOff>
      <xdr:row>5</xdr:row>
      <xdr:rowOff>78635</xdr:rowOff>
    </xdr:to>
    <xdr:pic>
      <xdr:nvPicPr>
        <xdr:cNvPr id="3" name="Picture 1" descr="http://www.labass.net/wp-content/uploads/2011/08/oec-300x1651.jpg"/>
        <xdr:cNvPicPr>
          <a:picLocks noChangeAspect="1" noChangeArrowheads="1"/>
        </xdr:cNvPicPr>
      </xdr:nvPicPr>
      <xdr:blipFill>
        <a:blip xmlns:r="http://schemas.openxmlformats.org/officeDocument/2006/relationships" r:embed="rId1" cstate="print"/>
        <a:srcRect/>
        <a:stretch>
          <a:fillRect/>
        </a:stretch>
      </xdr:blipFill>
      <xdr:spPr bwMode="auto">
        <a:xfrm>
          <a:off x="0" y="433917"/>
          <a:ext cx="1085850" cy="59721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95250</xdr:rowOff>
    </xdr:from>
    <xdr:to>
      <xdr:col>1</xdr:col>
      <xdr:colOff>1047750</xdr:colOff>
      <xdr:row>3</xdr:row>
      <xdr:rowOff>120968</xdr:rowOff>
    </xdr:to>
    <xdr:pic>
      <xdr:nvPicPr>
        <xdr:cNvPr id="3" name="Picture 1" descr="http://www.labass.net/wp-content/uploads/2011/08/oec-300x1651.jpg"/>
        <xdr:cNvPicPr>
          <a:picLocks noChangeAspect="1" noChangeArrowheads="1"/>
        </xdr:cNvPicPr>
      </xdr:nvPicPr>
      <xdr:blipFill>
        <a:blip xmlns:r="http://schemas.openxmlformats.org/officeDocument/2006/relationships" r:embed="rId1" cstate="print"/>
        <a:srcRect/>
        <a:stretch>
          <a:fillRect/>
        </a:stretch>
      </xdr:blipFill>
      <xdr:spPr bwMode="auto">
        <a:xfrm>
          <a:off x="76200" y="95250"/>
          <a:ext cx="1085850" cy="597218"/>
        </a:xfrm>
        <a:prstGeom prst="rect">
          <a:avLst/>
        </a:prstGeom>
        <a:noFill/>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Feuil2">
    <pageSetUpPr fitToPage="1"/>
  </sheetPr>
  <dimension ref="A1:N62"/>
  <sheetViews>
    <sheetView topLeftCell="A14" zoomScale="90" zoomScaleNormal="90" workbookViewId="0">
      <selection activeCell="B15" sqref="B15"/>
    </sheetView>
  </sheetViews>
  <sheetFormatPr baseColWidth="10" defaultColWidth="11.5703125" defaultRowHeight="15"/>
  <cols>
    <col min="1" max="1" width="1.7109375" style="40" customWidth="1"/>
    <col min="2" max="2" width="75.5703125" style="40" bestFit="1" customWidth="1"/>
    <col min="3" max="6" width="10" style="40" customWidth="1"/>
    <col min="7" max="7" width="2.28515625" style="40" hidden="1" customWidth="1"/>
    <col min="8" max="8" width="15.28515625" style="40" customWidth="1"/>
    <col min="9" max="16384" width="11.5703125" style="40"/>
  </cols>
  <sheetData>
    <row r="1" spans="1:11">
      <c r="A1" s="38"/>
      <c r="B1" s="1"/>
      <c r="C1" s="38"/>
      <c r="D1" s="38"/>
      <c r="E1" s="38"/>
      <c r="F1" s="38"/>
      <c r="G1" s="38"/>
      <c r="H1" s="38"/>
      <c r="I1" s="38"/>
      <c r="J1" s="38"/>
      <c r="K1" s="39"/>
    </row>
    <row r="2" spans="1:11">
      <c r="A2" s="38"/>
      <c r="B2" s="1"/>
      <c r="C2" s="38"/>
      <c r="D2" s="38"/>
      <c r="E2" s="38"/>
      <c r="F2" s="38"/>
      <c r="G2" s="38"/>
      <c r="H2" s="38"/>
      <c r="I2" s="38"/>
      <c r="J2" s="38"/>
      <c r="K2" s="39"/>
    </row>
    <row r="3" spans="1:11">
      <c r="A3" s="38"/>
      <c r="C3" s="38"/>
      <c r="E3" s="38"/>
      <c r="F3" s="38"/>
      <c r="G3" s="38"/>
      <c r="J3" s="38"/>
      <c r="K3" s="39"/>
    </row>
    <row r="4" spans="1:11">
      <c r="A4" s="38"/>
      <c r="C4" s="38"/>
      <c r="E4" s="38"/>
      <c r="F4" s="38"/>
      <c r="G4" s="38"/>
      <c r="J4" s="38"/>
      <c r="K4" s="39"/>
    </row>
    <row r="5" spans="1:11">
      <c r="A5" s="38"/>
      <c r="C5" s="38"/>
      <c r="E5" s="38"/>
      <c r="F5" s="38"/>
      <c r="G5" s="38"/>
      <c r="J5" s="38"/>
      <c r="K5" s="39"/>
    </row>
    <row r="6" spans="1:11">
      <c r="A6" s="38"/>
      <c r="B6" s="170"/>
      <c r="C6" s="170"/>
      <c r="D6" s="170"/>
      <c r="E6" s="170"/>
      <c r="F6" s="170"/>
      <c r="G6" s="38"/>
    </row>
    <row r="7" spans="1:11">
      <c r="A7" s="38"/>
      <c r="B7" s="170"/>
      <c r="C7" s="170"/>
      <c r="D7" s="170"/>
      <c r="E7" s="170"/>
      <c r="F7" s="170"/>
      <c r="G7" s="38"/>
    </row>
    <row r="8" spans="1:11" ht="14.45" customHeight="1">
      <c r="A8" s="38"/>
      <c r="B8" s="38"/>
      <c r="C8" s="38"/>
      <c r="E8" s="38"/>
      <c r="G8" s="38"/>
    </row>
    <row r="9" spans="1:11" ht="21" customHeight="1">
      <c r="A9" s="38"/>
      <c r="B9" s="172" t="s">
        <v>67</v>
      </c>
      <c r="C9" s="172"/>
      <c r="D9" s="172"/>
      <c r="E9" s="172"/>
      <c r="F9" s="172"/>
      <c r="G9" s="38"/>
      <c r="H9" s="38"/>
      <c r="I9" s="38"/>
    </row>
    <row r="10" spans="1:11">
      <c r="A10" s="38"/>
      <c r="B10" s="173" t="s">
        <v>162</v>
      </c>
      <c r="C10" s="173"/>
      <c r="D10" s="173"/>
      <c r="E10" s="173"/>
      <c r="F10" s="173"/>
      <c r="G10" s="38"/>
      <c r="H10" s="38"/>
      <c r="I10" s="38"/>
    </row>
    <row r="11" spans="1:11">
      <c r="A11" s="38"/>
      <c r="B11" s="12"/>
      <c r="C11" s="12"/>
      <c r="D11" s="12"/>
      <c r="E11" s="12"/>
      <c r="F11" s="12"/>
      <c r="G11" s="38"/>
      <c r="H11" s="38"/>
      <c r="I11" s="38"/>
    </row>
    <row r="12" spans="1:11" s="152" customFormat="1">
      <c r="A12" s="151"/>
      <c r="B12" s="153"/>
      <c r="C12" s="153"/>
      <c r="D12" s="153"/>
      <c r="E12" s="153"/>
      <c r="F12" s="153"/>
      <c r="G12" s="151"/>
      <c r="H12" s="151"/>
      <c r="I12" s="151"/>
    </row>
    <row r="13" spans="1:11" s="152" customFormat="1" ht="18.75">
      <c r="A13" s="151"/>
      <c r="B13" s="171"/>
      <c r="C13" s="171"/>
      <c r="D13" s="171"/>
      <c r="E13" s="171"/>
      <c r="F13" s="171"/>
      <c r="G13" s="151"/>
      <c r="H13" s="151"/>
      <c r="I13" s="151"/>
    </row>
    <row r="14" spans="1:11" s="152" customFormat="1">
      <c r="A14" s="151"/>
      <c r="B14" s="153"/>
      <c r="C14" s="153"/>
      <c r="D14" s="153"/>
      <c r="E14" s="153"/>
      <c r="F14" s="153"/>
      <c r="G14" s="151"/>
      <c r="H14" s="151"/>
      <c r="I14" s="151"/>
    </row>
    <row r="15" spans="1:11" s="152" customFormat="1">
      <c r="A15" s="151"/>
      <c r="B15" s="153"/>
      <c r="C15" s="153"/>
      <c r="D15" s="153"/>
      <c r="E15" s="153"/>
      <c r="F15" s="153"/>
      <c r="G15" s="151"/>
      <c r="H15" s="151"/>
      <c r="I15" s="151"/>
    </row>
    <row r="16" spans="1:11" ht="15.75">
      <c r="A16" s="38"/>
      <c r="B16" s="163" t="s">
        <v>6</v>
      </c>
      <c r="C16" s="12"/>
      <c r="D16" s="12"/>
      <c r="E16" s="12"/>
      <c r="F16" s="12"/>
      <c r="G16" s="38"/>
      <c r="H16" s="38"/>
      <c r="I16" s="38"/>
    </row>
    <row r="17" spans="1:14" ht="9" customHeight="1">
      <c r="A17" s="38"/>
      <c r="B17" s="13"/>
      <c r="C17" s="13"/>
      <c r="D17" s="13"/>
      <c r="E17" s="13"/>
      <c r="F17" s="13"/>
      <c r="G17" s="38"/>
      <c r="H17" s="38"/>
      <c r="I17" s="38"/>
    </row>
    <row r="18" spans="1:14" ht="31.5" customHeight="1">
      <c r="B18" s="167" t="s">
        <v>114</v>
      </c>
      <c r="C18" s="167"/>
      <c r="D18" s="167"/>
      <c r="E18" s="167"/>
      <c r="F18" s="167"/>
      <c r="G18" s="41"/>
      <c r="H18" s="41"/>
      <c r="I18" s="39"/>
      <c r="J18" s="39"/>
      <c r="K18" s="39"/>
    </row>
    <row r="19" spans="1:14">
      <c r="B19" s="11"/>
      <c r="C19" s="11"/>
      <c r="D19" s="11"/>
      <c r="E19" s="11"/>
      <c r="F19" s="11"/>
      <c r="G19" s="39"/>
      <c r="H19" s="39"/>
      <c r="I19" s="39"/>
      <c r="J19" s="39"/>
      <c r="K19" s="39"/>
    </row>
    <row r="20" spans="1:14" ht="15" customHeight="1">
      <c r="B20" s="169" t="s">
        <v>115</v>
      </c>
      <c r="C20" s="169"/>
      <c r="D20" s="169"/>
      <c r="E20" s="169"/>
      <c r="F20" s="169"/>
      <c r="G20" s="39"/>
      <c r="H20" s="39"/>
      <c r="I20" s="39"/>
      <c r="J20" s="39"/>
      <c r="K20" s="39"/>
    </row>
    <row r="21" spans="1:14">
      <c r="B21" s="169"/>
      <c r="C21" s="169"/>
      <c r="D21" s="169"/>
      <c r="E21" s="169"/>
      <c r="F21" s="169"/>
      <c r="G21" s="39"/>
      <c r="H21" s="39"/>
      <c r="I21" s="39"/>
      <c r="J21" s="169"/>
      <c r="K21" s="169"/>
      <c r="L21" s="169"/>
      <c r="M21" s="169"/>
      <c r="N21" s="169"/>
    </row>
    <row r="22" spans="1:14">
      <c r="B22" s="169"/>
      <c r="C22" s="169"/>
      <c r="D22" s="169"/>
      <c r="E22" s="169"/>
      <c r="F22" s="169"/>
      <c r="G22" s="39"/>
      <c r="H22" s="39"/>
      <c r="I22" s="39"/>
      <c r="J22" s="169"/>
      <c r="K22" s="169"/>
      <c r="L22" s="169"/>
      <c r="M22" s="169"/>
      <c r="N22" s="169"/>
    </row>
    <row r="23" spans="1:14">
      <c r="B23" s="35"/>
      <c r="C23" s="35"/>
      <c r="D23" s="35"/>
      <c r="E23" s="35"/>
      <c r="F23" s="35"/>
      <c r="G23" s="39"/>
      <c r="H23" s="39"/>
      <c r="I23" s="39"/>
      <c r="J23" s="169"/>
      <c r="K23" s="169"/>
      <c r="L23" s="169"/>
      <c r="M23" s="169"/>
      <c r="N23" s="169"/>
    </row>
    <row r="24" spans="1:14" ht="15" customHeight="1">
      <c r="B24" s="169" t="s">
        <v>125</v>
      </c>
      <c r="C24" s="169"/>
      <c r="D24" s="169"/>
      <c r="E24" s="169"/>
      <c r="F24" s="169"/>
      <c r="G24" s="39"/>
      <c r="H24" s="39"/>
      <c r="I24" s="39"/>
      <c r="J24" s="169"/>
      <c r="K24" s="169"/>
      <c r="L24" s="169"/>
      <c r="M24" s="169"/>
      <c r="N24" s="169"/>
    </row>
    <row r="25" spans="1:14">
      <c r="B25" s="169"/>
      <c r="C25" s="169"/>
      <c r="D25" s="169"/>
      <c r="E25" s="169"/>
      <c r="F25" s="169"/>
      <c r="G25" s="39"/>
      <c r="H25" s="39"/>
      <c r="I25" s="39"/>
      <c r="J25" s="169"/>
      <c r="K25" s="169"/>
      <c r="L25" s="169"/>
      <c r="M25" s="169"/>
      <c r="N25" s="169"/>
    </row>
    <row r="26" spans="1:14">
      <c r="B26" s="35"/>
      <c r="C26" s="35"/>
      <c r="D26" s="35"/>
      <c r="E26" s="35"/>
      <c r="F26" s="35"/>
      <c r="G26" s="39"/>
      <c r="H26" s="39"/>
      <c r="I26" s="39"/>
      <c r="J26" s="35"/>
      <c r="K26" s="35"/>
      <c r="L26" s="35"/>
      <c r="M26" s="35"/>
      <c r="N26" s="35"/>
    </row>
    <row r="27" spans="1:14">
      <c r="B27" s="11"/>
      <c r="C27" s="11"/>
      <c r="D27" s="11"/>
      <c r="E27" s="11"/>
      <c r="F27" s="11"/>
      <c r="G27" s="39"/>
      <c r="H27" s="39"/>
      <c r="I27" s="39"/>
      <c r="J27" s="39"/>
      <c r="K27" s="39"/>
    </row>
    <row r="28" spans="1:14" ht="15.75">
      <c r="B28" s="163" t="s">
        <v>7</v>
      </c>
      <c r="C28" s="10"/>
      <c r="D28" s="10"/>
      <c r="E28" s="10"/>
      <c r="F28" s="10"/>
      <c r="G28" s="39"/>
      <c r="H28" s="39"/>
      <c r="I28" s="39"/>
      <c r="J28" s="39"/>
      <c r="K28" s="39"/>
    </row>
    <row r="29" spans="1:14" ht="9" customHeight="1">
      <c r="B29" s="10"/>
      <c r="C29" s="10"/>
      <c r="D29" s="10"/>
      <c r="E29" s="10"/>
      <c r="F29" s="10"/>
      <c r="G29" s="39"/>
      <c r="H29" s="39"/>
      <c r="I29" s="39"/>
      <c r="J29" s="39"/>
      <c r="K29" s="39"/>
    </row>
    <row r="30" spans="1:14">
      <c r="B30" s="167" t="s">
        <v>26</v>
      </c>
      <c r="C30" s="167"/>
      <c r="D30" s="167"/>
      <c r="E30" s="167"/>
      <c r="F30" s="167"/>
      <c r="G30" s="39"/>
      <c r="H30" s="39"/>
      <c r="I30" s="39"/>
      <c r="J30" s="39"/>
      <c r="K30" s="39"/>
    </row>
    <row r="31" spans="1:14">
      <c r="B31" s="167"/>
      <c r="C31" s="167"/>
      <c r="D31" s="167"/>
      <c r="E31" s="167"/>
      <c r="F31" s="167"/>
      <c r="G31" s="39"/>
      <c r="H31" s="39"/>
      <c r="I31" s="39"/>
      <c r="J31" s="39"/>
      <c r="K31" s="39"/>
    </row>
    <row r="32" spans="1:14">
      <c r="B32" s="52"/>
      <c r="C32" s="52"/>
      <c r="D32" s="52"/>
      <c r="E32" s="52"/>
      <c r="F32" s="52"/>
      <c r="G32" s="39"/>
      <c r="H32" s="39"/>
      <c r="I32" s="39"/>
      <c r="J32" s="39"/>
      <c r="K32" s="39"/>
    </row>
    <row r="33" spans="2:14">
      <c r="B33" s="10" t="s">
        <v>103</v>
      </c>
      <c r="C33" s="52"/>
      <c r="D33" s="52"/>
      <c r="E33" s="52"/>
      <c r="F33" s="52"/>
      <c r="G33" s="39"/>
      <c r="H33" s="39"/>
      <c r="I33" s="39"/>
      <c r="J33" s="39"/>
      <c r="K33" s="39"/>
    </row>
    <row r="34" spans="2:14">
      <c r="B34" s="11"/>
      <c r="C34" s="10"/>
      <c r="D34" s="10"/>
      <c r="E34" s="10"/>
      <c r="F34" s="10"/>
      <c r="G34" s="39"/>
      <c r="H34" s="39"/>
      <c r="I34" s="39"/>
      <c r="J34" s="39"/>
      <c r="K34" s="39"/>
    </row>
    <row r="35" spans="2:14" ht="33" customHeight="1">
      <c r="B35" s="167" t="s">
        <v>64</v>
      </c>
      <c r="C35" s="167"/>
      <c r="D35" s="167"/>
      <c r="E35" s="167"/>
      <c r="F35" s="167"/>
      <c r="G35" s="39"/>
      <c r="H35" s="39"/>
      <c r="I35" s="39"/>
      <c r="J35" s="39"/>
      <c r="K35" s="39"/>
    </row>
    <row r="36" spans="2:14">
      <c r="B36" s="10"/>
      <c r="C36" s="10"/>
      <c r="D36" s="10"/>
      <c r="E36" s="10"/>
      <c r="F36" s="10"/>
      <c r="G36" s="39"/>
      <c r="H36" s="39"/>
      <c r="I36" s="39"/>
      <c r="J36" s="39"/>
      <c r="K36" s="39"/>
    </row>
    <row r="37" spans="2:14">
      <c r="B37" s="10" t="s">
        <v>65</v>
      </c>
      <c r="C37" s="10"/>
      <c r="D37" s="10"/>
      <c r="E37" s="10"/>
      <c r="F37" s="10"/>
      <c r="G37" s="39"/>
      <c r="H37" s="39"/>
      <c r="I37" s="39"/>
      <c r="J37" s="39"/>
      <c r="K37" s="39"/>
    </row>
    <row r="38" spans="2:14">
      <c r="B38" s="36"/>
      <c r="C38" s="36"/>
      <c r="D38" s="36"/>
      <c r="E38" s="36"/>
      <c r="F38" s="36"/>
      <c r="G38" s="39"/>
      <c r="H38" s="39"/>
      <c r="I38" s="39"/>
      <c r="J38" s="36"/>
      <c r="K38" s="36"/>
      <c r="L38" s="36"/>
      <c r="M38" s="36"/>
      <c r="N38" s="36"/>
    </row>
    <row r="39" spans="2:14">
      <c r="B39" s="11"/>
      <c r="C39" s="11"/>
      <c r="D39" s="11"/>
      <c r="E39" s="11"/>
      <c r="F39" s="11"/>
      <c r="G39" s="39"/>
      <c r="H39" s="39"/>
      <c r="I39" s="39"/>
      <c r="J39" s="39"/>
      <c r="K39" s="39"/>
    </row>
    <row r="40" spans="2:14" ht="15.75">
      <c r="B40" s="163" t="s">
        <v>66</v>
      </c>
      <c r="C40" s="10"/>
      <c r="D40" s="10"/>
      <c r="E40" s="10"/>
      <c r="F40" s="10"/>
      <c r="G40" s="39"/>
      <c r="H40" s="39"/>
      <c r="I40" s="39"/>
      <c r="J40" s="39"/>
      <c r="K40" s="39"/>
    </row>
    <row r="41" spans="2:14">
      <c r="B41" s="10"/>
      <c r="C41" s="10"/>
      <c r="D41" s="10"/>
      <c r="E41" s="10"/>
      <c r="F41" s="10"/>
      <c r="G41" s="39"/>
      <c r="H41" s="39"/>
      <c r="I41" s="39"/>
      <c r="J41" s="39"/>
      <c r="K41" s="39"/>
    </row>
    <row r="42" spans="2:14">
      <c r="B42" s="10" t="s">
        <v>157</v>
      </c>
      <c r="C42" s="10"/>
      <c r="D42" s="10"/>
      <c r="E42" s="10"/>
      <c r="F42" s="10"/>
      <c r="G42" s="39"/>
      <c r="H42" s="39"/>
      <c r="I42" s="39"/>
      <c r="J42" s="39"/>
      <c r="K42" s="39"/>
    </row>
    <row r="43" spans="2:14">
      <c r="B43" s="169" t="s">
        <v>116</v>
      </c>
      <c r="C43" s="169"/>
      <c r="D43" s="169"/>
      <c r="E43" s="169"/>
      <c r="F43" s="169"/>
      <c r="G43" s="169"/>
      <c r="H43" s="169"/>
      <c r="I43" s="39"/>
      <c r="J43" s="35"/>
      <c r="K43" s="35"/>
      <c r="L43" s="35"/>
      <c r="M43" s="35"/>
      <c r="N43" s="35"/>
    </row>
    <row r="44" spans="2:14">
      <c r="B44" s="169"/>
      <c r="C44" s="169"/>
      <c r="D44" s="169"/>
      <c r="E44" s="169"/>
      <c r="F44" s="169"/>
      <c r="G44" s="169"/>
      <c r="H44" s="169"/>
      <c r="I44" s="39"/>
      <c r="J44" s="36"/>
      <c r="K44" s="36"/>
      <c r="L44" s="36"/>
      <c r="M44" s="36"/>
      <c r="N44" s="36"/>
    </row>
    <row r="45" spans="2:14" ht="30" customHeight="1">
      <c r="B45" s="167" t="s">
        <v>99</v>
      </c>
      <c r="C45" s="167"/>
      <c r="D45" s="167"/>
      <c r="E45" s="167"/>
      <c r="F45" s="167"/>
      <c r="G45" s="167"/>
      <c r="H45" s="167"/>
      <c r="I45" s="39"/>
      <c r="J45" s="36"/>
      <c r="K45" s="36"/>
      <c r="L45" s="36"/>
      <c r="M45" s="36"/>
      <c r="N45" s="36"/>
    </row>
    <row r="46" spans="2:14">
      <c r="B46" s="10"/>
      <c r="C46" s="10"/>
      <c r="D46" s="10"/>
      <c r="E46" s="10"/>
      <c r="F46" s="10"/>
      <c r="G46" s="10"/>
      <c r="H46" s="10"/>
      <c r="I46" s="39"/>
      <c r="J46" s="150"/>
      <c r="K46" s="150"/>
      <c r="L46" s="150"/>
      <c r="M46" s="150"/>
      <c r="N46" s="150"/>
    </row>
    <row r="47" spans="2:14">
      <c r="B47" s="10" t="s">
        <v>117</v>
      </c>
      <c r="C47" s="10"/>
      <c r="D47" s="10"/>
      <c r="E47" s="10"/>
      <c r="F47" s="10"/>
      <c r="G47" s="10"/>
      <c r="H47" s="10"/>
      <c r="I47" s="39"/>
      <c r="J47" s="36"/>
      <c r="K47" s="36"/>
      <c r="L47" s="36"/>
      <c r="M47" s="36"/>
      <c r="N47" s="36"/>
    </row>
    <row r="48" spans="2:14">
      <c r="B48" s="10"/>
      <c r="C48" s="10"/>
      <c r="D48" s="10"/>
      <c r="E48" s="10"/>
      <c r="F48" s="10"/>
      <c r="G48" s="10"/>
      <c r="H48" s="10"/>
      <c r="I48" s="39"/>
      <c r="J48" s="150"/>
      <c r="K48" s="150"/>
      <c r="L48" s="150"/>
      <c r="M48" s="150"/>
      <c r="N48" s="150"/>
    </row>
    <row r="49" spans="2:11">
      <c r="B49" s="168" t="s">
        <v>126</v>
      </c>
      <c r="C49" s="168"/>
      <c r="D49" s="168"/>
      <c r="E49" s="168"/>
      <c r="F49" s="168"/>
      <c r="G49" s="39"/>
      <c r="H49" s="39"/>
      <c r="I49" s="39"/>
      <c r="J49" s="39"/>
      <c r="K49" s="39"/>
    </row>
    <row r="50" spans="2:11">
      <c r="B50" s="168"/>
      <c r="C50" s="168"/>
      <c r="D50" s="168"/>
      <c r="E50" s="168"/>
      <c r="F50" s="168"/>
      <c r="G50" s="39"/>
      <c r="H50" s="39"/>
      <c r="I50" s="39"/>
      <c r="J50" s="39"/>
      <c r="K50" s="39"/>
    </row>
    <row r="51" spans="2:11">
      <c r="B51" s="10"/>
      <c r="C51" s="10"/>
      <c r="D51" s="10"/>
      <c r="E51" s="10"/>
      <c r="F51" s="10"/>
      <c r="G51" s="39"/>
      <c r="H51" s="39"/>
      <c r="I51" s="39"/>
      <c r="J51" s="39"/>
      <c r="K51" s="39"/>
    </row>
    <row r="52" spans="2:11">
      <c r="B52" s="11"/>
      <c r="C52" s="11"/>
      <c r="D52" s="11"/>
      <c r="E52" s="11"/>
      <c r="F52" s="11"/>
      <c r="G52" s="39"/>
      <c r="H52" s="39"/>
      <c r="I52" s="39"/>
      <c r="J52" s="39"/>
      <c r="K52" s="39"/>
    </row>
    <row r="53" spans="2:11">
      <c r="B53" s="11"/>
      <c r="C53" s="11"/>
      <c r="D53" s="11"/>
      <c r="E53" s="11"/>
      <c r="F53" s="11"/>
      <c r="G53" s="39"/>
      <c r="H53" s="39"/>
      <c r="I53" s="39"/>
      <c r="J53" s="39"/>
      <c r="K53" s="39"/>
    </row>
    <row r="54" spans="2:11">
      <c r="B54" s="11"/>
      <c r="C54" s="11"/>
      <c r="D54" s="11"/>
      <c r="E54" s="11"/>
      <c r="F54" s="11"/>
      <c r="G54" s="39"/>
      <c r="H54" s="39"/>
      <c r="I54" s="39"/>
      <c r="J54" s="39"/>
      <c r="K54" s="39"/>
    </row>
    <row r="55" spans="2:11">
      <c r="B55" s="11"/>
      <c r="C55" s="11"/>
      <c r="D55" s="11"/>
      <c r="E55" s="11"/>
      <c r="F55" s="11"/>
      <c r="G55" s="39"/>
      <c r="H55" s="39"/>
      <c r="I55" s="39"/>
      <c r="J55" s="39"/>
      <c r="K55" s="39"/>
    </row>
    <row r="56" spans="2:11">
      <c r="B56" s="42"/>
      <c r="C56" s="42"/>
      <c r="D56" s="42"/>
      <c r="E56" s="42"/>
      <c r="F56" s="42"/>
      <c r="G56" s="39"/>
      <c r="H56" s="39"/>
      <c r="I56" s="39"/>
      <c r="J56" s="39"/>
      <c r="K56" s="39"/>
    </row>
    <row r="57" spans="2:11">
      <c r="B57" s="42"/>
      <c r="C57" s="42"/>
      <c r="D57" s="42"/>
      <c r="E57" s="42"/>
      <c r="F57" s="42"/>
      <c r="G57" s="39"/>
      <c r="H57" s="39"/>
      <c r="I57" s="39"/>
      <c r="J57" s="39"/>
      <c r="K57" s="39"/>
    </row>
    <row r="58" spans="2:11">
      <c r="B58" s="42"/>
      <c r="C58" s="42"/>
      <c r="D58" s="42"/>
      <c r="E58" s="42"/>
      <c r="F58" s="42"/>
      <c r="G58" s="39"/>
      <c r="H58" s="39"/>
      <c r="I58" s="39"/>
      <c r="J58" s="39"/>
      <c r="K58" s="39"/>
    </row>
    <row r="59" spans="2:11">
      <c r="B59" s="42"/>
      <c r="C59" s="42"/>
      <c r="D59" s="42"/>
      <c r="E59" s="42"/>
      <c r="F59" s="42"/>
      <c r="G59" s="39"/>
      <c r="H59" s="39"/>
      <c r="I59" s="39"/>
      <c r="J59" s="39"/>
      <c r="K59" s="39"/>
    </row>
    <row r="60" spans="2:11">
      <c r="B60" s="42"/>
      <c r="C60" s="42"/>
      <c r="D60" s="42"/>
      <c r="E60" s="42"/>
      <c r="F60" s="42"/>
      <c r="G60" s="39"/>
      <c r="H60" s="39"/>
      <c r="I60" s="39"/>
      <c r="J60" s="39"/>
      <c r="K60" s="39"/>
    </row>
    <row r="61" spans="2:11">
      <c r="B61" s="42"/>
      <c r="C61" s="42"/>
      <c r="D61" s="42"/>
      <c r="E61" s="42"/>
      <c r="F61" s="42"/>
      <c r="G61" s="39"/>
      <c r="H61" s="39"/>
      <c r="I61" s="39"/>
      <c r="J61" s="39"/>
      <c r="K61" s="39"/>
    </row>
    <row r="62" spans="2:11">
      <c r="B62" s="42"/>
      <c r="C62" s="42"/>
      <c r="D62" s="42"/>
      <c r="E62" s="42"/>
      <c r="F62" s="42"/>
      <c r="G62" s="39"/>
      <c r="H62" s="39"/>
      <c r="I62" s="39"/>
      <c r="J62" s="39"/>
      <c r="K62" s="39"/>
    </row>
  </sheetData>
  <sheetProtection selectLockedCells="1"/>
  <mergeCells count="17">
    <mergeCell ref="J21:N25"/>
    <mergeCell ref="B24:F25"/>
    <mergeCell ref="B35:F35"/>
    <mergeCell ref="B20:F22"/>
    <mergeCell ref="B30:F31"/>
    <mergeCell ref="B18:F18"/>
    <mergeCell ref="B49:F50"/>
    <mergeCell ref="B43:H44"/>
    <mergeCell ref="B45:H45"/>
    <mergeCell ref="B6:B7"/>
    <mergeCell ref="C6:C7"/>
    <mergeCell ref="D6:D7"/>
    <mergeCell ref="E6:E7"/>
    <mergeCell ref="F6:F7"/>
    <mergeCell ref="B13:F13"/>
    <mergeCell ref="B9:F9"/>
    <mergeCell ref="B10:F10"/>
  </mergeCells>
  <printOptions horizontalCentered="1" verticalCentered="1"/>
  <pageMargins left="0.70866141732283472" right="0.70866141732283472" top="0.19685039370078741"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sheetPr codeName="Feuil1">
    <pageSetUpPr fitToPage="1"/>
  </sheetPr>
  <dimension ref="A1:Y90"/>
  <sheetViews>
    <sheetView tabSelected="1" workbookViewId="0">
      <selection activeCell="B19" sqref="B19"/>
    </sheetView>
  </sheetViews>
  <sheetFormatPr baseColWidth="10" defaultColWidth="11.5703125" defaultRowHeight="15"/>
  <cols>
    <col min="1" max="1" width="1.7109375" style="40" customWidth="1"/>
    <col min="2" max="2" width="95.5703125" style="40" customWidth="1"/>
    <col min="3" max="6" width="7.7109375" style="40" customWidth="1"/>
    <col min="7" max="7" width="4.42578125" style="16" customWidth="1"/>
    <col min="8" max="8" width="18.42578125" style="91" hidden="1" customWidth="1"/>
    <col min="9" max="9" width="16.7109375" style="70" hidden="1" customWidth="1"/>
    <col min="10" max="10" width="21.85546875" style="70" hidden="1" customWidth="1"/>
    <col min="11" max="11" width="15.42578125" style="70" hidden="1" customWidth="1"/>
    <col min="12" max="12" width="15.28515625" style="70" hidden="1" customWidth="1"/>
    <col min="13" max="13" width="20.140625" style="70" hidden="1" customWidth="1"/>
    <col min="14" max="14" width="22.5703125" style="107" hidden="1" customWidth="1"/>
    <col min="15" max="15" width="25" style="109" hidden="1" customWidth="1"/>
    <col min="16" max="16" width="18.7109375" style="98" hidden="1" customWidth="1"/>
    <col min="17" max="17" width="16.7109375" style="40" customWidth="1"/>
    <col min="18" max="18" width="16.5703125" style="40" customWidth="1"/>
    <col min="19" max="19" width="16.28515625" style="40" customWidth="1"/>
    <col min="20" max="20" width="8.42578125" style="40" customWidth="1"/>
    <col min="21" max="21" width="14.7109375" style="40" customWidth="1"/>
    <col min="22" max="22" width="12.5703125" style="40" customWidth="1"/>
    <col min="23" max="23" width="9.85546875" style="40" customWidth="1"/>
    <col min="24" max="24" width="8.42578125" style="40" customWidth="1"/>
    <col min="25" max="25" width="7.42578125" style="40" customWidth="1"/>
    <col min="26" max="16384" width="11.5703125" style="40"/>
  </cols>
  <sheetData>
    <row r="1" spans="1:23">
      <c r="A1" s="38"/>
      <c r="B1" s="1"/>
      <c r="C1" s="38"/>
      <c r="D1" s="38"/>
      <c r="E1" s="38"/>
      <c r="F1" s="38"/>
      <c r="G1" s="14"/>
      <c r="H1" s="87"/>
      <c r="I1" s="61"/>
      <c r="J1" s="61"/>
      <c r="K1" s="61"/>
      <c r="L1" s="61"/>
      <c r="M1" s="61"/>
      <c r="N1" s="103"/>
      <c r="O1" s="108"/>
      <c r="P1" s="97"/>
      <c r="Q1" s="38"/>
      <c r="R1" s="39"/>
    </row>
    <row r="2" spans="1:23">
      <c r="A2" s="38"/>
      <c r="B2" s="1"/>
      <c r="C2" s="38"/>
      <c r="D2" s="38"/>
      <c r="E2" s="38"/>
      <c r="F2" s="38"/>
      <c r="G2" s="14"/>
      <c r="H2" s="87"/>
      <c r="I2" s="61"/>
      <c r="J2" s="61"/>
      <c r="K2" s="61"/>
      <c r="L2" s="61"/>
      <c r="M2" s="61"/>
      <c r="N2" s="103"/>
      <c r="O2" s="108"/>
      <c r="P2" s="97"/>
      <c r="Q2" s="38"/>
      <c r="R2" s="39"/>
    </row>
    <row r="3" spans="1:23">
      <c r="A3" s="38"/>
      <c r="C3" s="38"/>
      <c r="E3" s="38"/>
      <c r="F3" s="38"/>
      <c r="G3" s="14"/>
      <c r="H3" s="87"/>
      <c r="I3" s="61"/>
      <c r="J3" s="61"/>
      <c r="K3" s="61"/>
      <c r="L3" s="61"/>
      <c r="M3" s="61"/>
      <c r="N3" s="103"/>
      <c r="Q3" s="38"/>
      <c r="R3" s="39"/>
    </row>
    <row r="4" spans="1:23">
      <c r="A4" s="38"/>
      <c r="C4" s="38"/>
      <c r="E4" s="38"/>
      <c r="F4" s="38"/>
      <c r="G4" s="14"/>
      <c r="H4" s="87"/>
      <c r="I4" s="61"/>
      <c r="J4" s="61"/>
      <c r="K4" s="61"/>
      <c r="L4" s="61"/>
      <c r="M4" s="61"/>
      <c r="N4" s="103"/>
      <c r="Q4" s="38"/>
      <c r="R4" s="39"/>
    </row>
    <row r="5" spans="1:23">
      <c r="A5" s="38"/>
      <c r="C5" s="38"/>
      <c r="E5" s="38"/>
      <c r="F5" s="38"/>
      <c r="G5" s="14"/>
      <c r="H5" s="87"/>
      <c r="I5" s="61"/>
      <c r="J5" s="61"/>
      <c r="K5" s="61"/>
      <c r="L5" s="61"/>
      <c r="M5" s="61"/>
      <c r="N5" s="103"/>
      <c r="Q5" s="38"/>
      <c r="R5" s="39"/>
    </row>
    <row r="6" spans="1:23">
      <c r="A6" s="38"/>
      <c r="B6" s="170"/>
      <c r="C6" s="170"/>
      <c r="D6" s="170"/>
      <c r="E6" s="170"/>
      <c r="F6" s="170"/>
      <c r="G6" s="14"/>
      <c r="H6" s="87"/>
      <c r="I6" s="61"/>
      <c r="J6" s="61"/>
      <c r="K6" s="61"/>
      <c r="L6" s="61"/>
      <c r="M6" s="61"/>
      <c r="N6" s="103"/>
    </row>
    <row r="7" spans="1:23">
      <c r="A7" s="38"/>
      <c r="B7" s="170"/>
      <c r="C7" s="170"/>
      <c r="D7" s="170"/>
      <c r="E7" s="170"/>
      <c r="F7" s="170"/>
      <c r="G7" s="14"/>
      <c r="H7" s="87"/>
      <c r="I7" s="61"/>
      <c r="J7" s="61"/>
      <c r="K7" s="61"/>
      <c r="L7" s="61"/>
      <c r="M7" s="61"/>
      <c r="N7" s="103"/>
    </row>
    <row r="8" spans="1:23" ht="21">
      <c r="A8" s="38"/>
      <c r="B8" s="187" t="s">
        <v>38</v>
      </c>
      <c r="C8" s="14"/>
      <c r="D8" s="14"/>
      <c r="E8" s="14"/>
      <c r="F8" s="14"/>
      <c r="G8" s="14"/>
      <c r="H8" s="87"/>
      <c r="I8" s="61"/>
      <c r="J8" s="61"/>
      <c r="K8" s="61"/>
      <c r="L8" s="61"/>
      <c r="M8" s="61"/>
      <c r="N8" s="103"/>
      <c r="O8" s="108"/>
      <c r="P8" s="97"/>
    </row>
    <row r="9" spans="1:23">
      <c r="A9" s="38"/>
      <c r="B9" s="43"/>
      <c r="C9" s="14"/>
      <c r="D9" s="14"/>
      <c r="E9" s="14"/>
      <c r="F9" s="14"/>
      <c r="G9" s="14"/>
      <c r="H9" s="87"/>
      <c r="I9" s="61"/>
      <c r="J9" s="61"/>
      <c r="K9" s="61"/>
      <c r="L9" s="61"/>
      <c r="M9" s="61"/>
      <c r="N9" s="103"/>
      <c r="O9" s="108"/>
      <c r="P9" s="97"/>
    </row>
    <row r="10" spans="1:23">
      <c r="A10" s="38"/>
      <c r="B10" s="173"/>
      <c r="C10" s="173"/>
      <c r="D10" s="173"/>
      <c r="E10" s="173"/>
      <c r="F10" s="173"/>
      <c r="G10" s="14"/>
      <c r="H10" s="87"/>
      <c r="I10" s="61"/>
      <c r="J10" s="61"/>
      <c r="K10" s="61"/>
      <c r="L10" s="61"/>
      <c r="M10" s="61"/>
      <c r="N10" s="103"/>
      <c r="O10" s="108"/>
      <c r="P10" s="97"/>
      <c r="Q10" s="38"/>
      <c r="R10" s="39"/>
    </row>
    <row r="11" spans="1:23">
      <c r="A11" s="38"/>
      <c r="B11" s="148" t="s">
        <v>5</v>
      </c>
      <c r="C11" s="181"/>
      <c r="D11" s="181"/>
      <c r="E11" s="181"/>
      <c r="F11" s="181"/>
      <c r="G11" s="14"/>
      <c r="H11" s="87"/>
      <c r="I11" s="61"/>
      <c r="J11" s="61"/>
      <c r="K11" s="61"/>
      <c r="L11" s="61"/>
      <c r="M11" s="61"/>
      <c r="N11" s="103"/>
      <c r="O11" s="108"/>
      <c r="P11" s="97"/>
      <c r="Q11" s="38"/>
      <c r="R11" s="39"/>
      <c r="W11" s="142"/>
    </row>
    <row r="12" spans="1:23">
      <c r="A12" s="38"/>
      <c r="B12" s="2"/>
      <c r="C12" s="38"/>
      <c r="D12" s="38"/>
      <c r="E12" s="38"/>
      <c r="F12" s="38"/>
      <c r="H12" s="88"/>
      <c r="I12" s="62"/>
      <c r="J12" s="62"/>
      <c r="K12" s="62"/>
      <c r="L12" s="62"/>
      <c r="M12" s="62"/>
      <c r="N12" s="104"/>
      <c r="O12" s="108"/>
      <c r="P12" s="97"/>
      <c r="Q12" s="38"/>
      <c r="R12" s="39"/>
    </row>
    <row r="13" spans="1:23" ht="15.75" thickBot="1">
      <c r="A13" s="38"/>
      <c r="B13" s="38"/>
      <c r="C13" s="38"/>
      <c r="D13" s="38"/>
      <c r="E13" s="38"/>
      <c r="F13" s="38"/>
      <c r="G13" s="14"/>
      <c r="H13" s="87"/>
      <c r="I13" s="61"/>
      <c r="J13" s="61"/>
      <c r="K13" s="61"/>
      <c r="L13" s="61"/>
      <c r="M13" s="61"/>
      <c r="N13" s="103"/>
      <c r="O13" s="108"/>
      <c r="P13" s="99"/>
      <c r="Q13" s="28"/>
      <c r="R13" s="29"/>
      <c r="S13" s="30"/>
      <c r="T13" s="30"/>
    </row>
    <row r="14" spans="1:23" ht="31.5" customHeight="1">
      <c r="A14" s="38"/>
      <c r="B14" s="44"/>
      <c r="C14" s="7" t="s">
        <v>2</v>
      </c>
      <c r="D14" s="8" t="s">
        <v>1</v>
      </c>
      <c r="E14" s="8" t="s">
        <v>3</v>
      </c>
      <c r="F14" s="9" t="s">
        <v>4</v>
      </c>
      <c r="G14" s="14"/>
      <c r="H14" s="86" t="s">
        <v>68</v>
      </c>
      <c r="I14" s="63" t="s">
        <v>37</v>
      </c>
      <c r="J14" s="64" t="s">
        <v>2</v>
      </c>
      <c r="K14" s="65" t="s">
        <v>39</v>
      </c>
      <c r="L14" s="65" t="s">
        <v>40</v>
      </c>
      <c r="M14" s="66" t="s">
        <v>4</v>
      </c>
      <c r="N14" s="146" t="s">
        <v>105</v>
      </c>
      <c r="O14" s="147" t="s">
        <v>106</v>
      </c>
      <c r="P14" s="100"/>
      <c r="Q14" s="28"/>
      <c r="R14" s="29"/>
      <c r="S14" s="30"/>
      <c r="T14" s="30"/>
    </row>
    <row r="15" spans="1:23">
      <c r="A15" s="38"/>
      <c r="B15" s="175" t="s">
        <v>47</v>
      </c>
      <c r="C15" s="176"/>
      <c r="D15" s="176"/>
      <c r="E15" s="176"/>
      <c r="F15" s="177"/>
      <c r="G15" s="53"/>
      <c r="H15" s="89" t="s">
        <v>44</v>
      </c>
      <c r="I15" s="88">
        <f>+SUM(I16:I22)</f>
        <v>0</v>
      </c>
      <c r="J15" s="88" t="s">
        <v>88</v>
      </c>
      <c r="K15" s="88">
        <f>SUM(J16:J22)</f>
        <v>7</v>
      </c>
      <c r="L15" s="61"/>
      <c r="M15" s="61"/>
      <c r="N15" s="103"/>
      <c r="P15" s="100"/>
      <c r="Q15" s="28"/>
      <c r="R15" s="29"/>
      <c r="S15" s="30"/>
      <c r="T15" s="30"/>
    </row>
    <row r="16" spans="1:23" s="46" customFormat="1" ht="33" customHeight="1">
      <c r="A16" s="45"/>
      <c r="B16" s="17" t="s">
        <v>48</v>
      </c>
      <c r="C16" s="4"/>
      <c r="D16" s="4"/>
      <c r="E16" s="4"/>
      <c r="F16" s="5"/>
      <c r="G16" s="54" t="str">
        <f>IF(COUNTA(C16:F16)&gt;1,"Erreur",IF(OR(C16&gt;0,D16&gt;0,E16&gt;0,F16&gt;0),"ok",""))</f>
        <v/>
      </c>
      <c r="H16" s="85"/>
      <c r="I16" s="67">
        <f>IF(C16&gt;0,J16,IF(D16&gt;0,K16,IF(E16&gt;0,L16,IF(F16&gt;0,M16,0))))</f>
        <v>0</v>
      </c>
      <c r="J16" s="68">
        <v>1</v>
      </c>
      <c r="K16" s="68">
        <v>0.75</v>
      </c>
      <c r="L16" s="68">
        <v>0.25</v>
      </c>
      <c r="M16" s="68">
        <v>0</v>
      </c>
      <c r="N16" s="105" t="s">
        <v>46</v>
      </c>
      <c r="O16" s="110" t="s">
        <v>69</v>
      </c>
      <c r="P16" s="101"/>
      <c r="Q16" s="31"/>
      <c r="R16" s="32"/>
      <c r="S16" s="32"/>
      <c r="T16" s="32"/>
    </row>
    <row r="17" spans="1:20" ht="30">
      <c r="A17" s="38"/>
      <c r="B17" s="6" t="s">
        <v>13</v>
      </c>
      <c r="C17" s="4"/>
      <c r="D17" s="4"/>
      <c r="E17" s="4"/>
      <c r="F17" s="5"/>
      <c r="G17" s="54" t="str">
        <f t="shared" ref="G17" si="0">IF(COUNTA(C17:F17)&gt;1,"Erreur",IF(OR(C17&gt;0,D17&gt;0,E17&gt;0,F17&gt;0),"ok",""))</f>
        <v/>
      </c>
      <c r="H17" s="85">
        <v>1</v>
      </c>
      <c r="I17" s="67">
        <f t="shared" ref="I17" si="1">IF(C17&gt;0,J17,IF(D17&gt;0,K17,IF(E17&gt;0,L17,IF(F17&gt;0,M17,0))))</f>
        <v>0</v>
      </c>
      <c r="J17" s="68">
        <v>1</v>
      </c>
      <c r="K17" s="68">
        <v>0.75</v>
      </c>
      <c r="L17" s="68">
        <v>0.25</v>
      </c>
      <c r="M17" s="68">
        <v>0</v>
      </c>
      <c r="N17" s="105" t="s">
        <v>60</v>
      </c>
      <c r="O17" s="110" t="s">
        <v>70</v>
      </c>
      <c r="P17" s="101"/>
      <c r="Q17" s="28"/>
      <c r="R17" s="29"/>
      <c r="S17" s="30"/>
      <c r="T17" s="30"/>
    </row>
    <row r="18" spans="1:20" s="46" customFormat="1" ht="18" customHeight="1">
      <c r="A18" s="45"/>
      <c r="B18" s="17" t="s">
        <v>41</v>
      </c>
      <c r="C18" s="4"/>
      <c r="D18" s="4"/>
      <c r="E18" s="4"/>
      <c r="F18" s="5"/>
      <c r="G18" s="54" t="str">
        <f>IF(COUNTA(C18:F18)&gt;1,"Erreur",IF(OR(C18&gt;0,D18&gt;0,E18&gt;0,F18&gt;0),"ok",""))</f>
        <v/>
      </c>
      <c r="H18" s="85">
        <v>2</v>
      </c>
      <c r="I18" s="67">
        <f>IF(C18&gt;0,J18,IF(D18&gt;0,K18,IF(E18&gt;0,L18,IF(F18&gt;0,M18,0))))</f>
        <v>0</v>
      </c>
      <c r="J18" s="68">
        <v>1</v>
      </c>
      <c r="K18" s="68">
        <v>0.75</v>
      </c>
      <c r="L18" s="68">
        <v>0.25</v>
      </c>
      <c r="M18" s="68">
        <v>0</v>
      </c>
      <c r="N18" s="105" t="s">
        <v>72</v>
      </c>
      <c r="O18" s="110" t="s">
        <v>71</v>
      </c>
      <c r="P18" s="101"/>
      <c r="Q18" s="31"/>
      <c r="R18" s="32"/>
      <c r="S18" s="32"/>
      <c r="T18" s="32"/>
    </row>
    <row r="19" spans="1:20" s="46" customFormat="1" ht="18" customHeight="1">
      <c r="A19" s="45"/>
      <c r="B19" s="17" t="s">
        <v>42</v>
      </c>
      <c r="C19" s="4"/>
      <c r="D19" s="4"/>
      <c r="E19" s="4"/>
      <c r="F19" s="5"/>
      <c r="G19" s="54" t="str">
        <f>IF(COUNTA(C19:F19)&gt;1,"Erreur",IF(OR(C19&gt;0,D19&gt;0,E19&gt;0,F19&gt;0),"ok",""))</f>
        <v/>
      </c>
      <c r="H19" s="85">
        <v>2</v>
      </c>
      <c r="I19" s="67">
        <f>IF(C19&gt;0,J19,IF(D19&gt;0,K19,IF(E19&gt;0,L19,IF(F19&gt;0,M19,0))))</f>
        <v>0</v>
      </c>
      <c r="J19" s="68">
        <v>1</v>
      </c>
      <c r="K19" s="68">
        <v>0.75</v>
      </c>
      <c r="L19" s="68">
        <v>0.25</v>
      </c>
      <c r="M19" s="68">
        <v>0</v>
      </c>
      <c r="N19" s="105" t="s">
        <v>35</v>
      </c>
      <c r="O19" s="110" t="s">
        <v>73</v>
      </c>
      <c r="P19" s="101"/>
      <c r="Q19" s="31"/>
      <c r="R19" s="32"/>
      <c r="S19" s="32"/>
      <c r="T19" s="32"/>
    </row>
    <row r="20" spans="1:20" s="46" customFormat="1" ht="18" customHeight="1">
      <c r="A20" s="45"/>
      <c r="B20" s="17" t="s">
        <v>8</v>
      </c>
      <c r="C20" s="4"/>
      <c r="D20" s="4"/>
      <c r="E20" s="4"/>
      <c r="F20" s="5"/>
      <c r="G20" s="54" t="str">
        <f>IF(COUNTA(C20:F20)&gt;1,"Erreur",IF(OR(C20&gt;0,D20&gt;0,E20&gt;0,F20&gt;0),"ok",""))</f>
        <v/>
      </c>
      <c r="H20" s="85">
        <v>2</v>
      </c>
      <c r="I20" s="67">
        <f>IF(C20&gt;0,J20,IF(D20&gt;0,K20,IF(E20&gt;0,L20,IF(F20&gt;0,M20,0))))</f>
        <v>0</v>
      </c>
      <c r="J20" s="68">
        <v>1</v>
      </c>
      <c r="K20" s="68">
        <v>0.75</v>
      </c>
      <c r="L20" s="68">
        <v>0.25</v>
      </c>
      <c r="M20" s="68">
        <v>0</v>
      </c>
      <c r="N20" s="105" t="s">
        <v>51</v>
      </c>
      <c r="O20" s="110" t="s">
        <v>74</v>
      </c>
      <c r="P20" s="101"/>
      <c r="Q20" s="33"/>
      <c r="R20" s="31"/>
      <c r="S20" s="32"/>
      <c r="T20" s="32"/>
    </row>
    <row r="21" spans="1:20" s="46" customFormat="1" ht="18" customHeight="1">
      <c r="A21" s="45"/>
      <c r="B21" s="17" t="s">
        <v>43</v>
      </c>
      <c r="C21" s="3"/>
      <c r="D21" s="4"/>
      <c r="E21" s="4"/>
      <c r="F21" s="5"/>
      <c r="G21" s="54" t="str">
        <f>IF(COUNTA(C21:F21)&gt;1,"Erreur",IF(OR(C21&gt;0,D21&gt;0,E21&gt;0,F21&gt;0),"ok",""))</f>
        <v/>
      </c>
      <c r="H21" s="85">
        <v>1</v>
      </c>
      <c r="I21" s="67">
        <f>IF(C21&gt;0,J21,IF(D21&gt;0,K21,IF(E21&gt;0,L21,IF(F21&gt;0,M21,0))))</f>
        <v>0</v>
      </c>
      <c r="J21" s="68">
        <v>1</v>
      </c>
      <c r="K21" s="68">
        <v>0.75</v>
      </c>
      <c r="L21" s="68">
        <v>0.25</v>
      </c>
      <c r="M21" s="68">
        <v>0</v>
      </c>
      <c r="N21" s="105" t="s">
        <v>52</v>
      </c>
      <c r="O21" s="110" t="s">
        <v>107</v>
      </c>
      <c r="P21" s="101"/>
      <c r="Q21" s="33"/>
      <c r="R21" s="31"/>
      <c r="S21" s="32"/>
      <c r="T21" s="32"/>
    </row>
    <row r="22" spans="1:20" s="46" customFormat="1" ht="18" customHeight="1">
      <c r="A22" s="45"/>
      <c r="B22" s="156" t="s">
        <v>130</v>
      </c>
      <c r="C22" s="3"/>
      <c r="D22" s="4"/>
      <c r="E22" s="4"/>
      <c r="F22" s="5"/>
      <c r="G22" s="54" t="str">
        <f>IF(COUNTA(C22:F22)&gt;1,"Erreur",IF(OR(C22&gt;0,D22&gt;0,E22&gt;0,F22&gt;0),"ok",""))</f>
        <v/>
      </c>
      <c r="H22" s="85"/>
      <c r="I22" s="67">
        <f>IF(C22&gt;0,J22,IF(D22&gt;0,K22,IF(E22&gt;0,L22,IF(F22&gt;0,M22,0))))</f>
        <v>0</v>
      </c>
      <c r="J22" s="68">
        <v>1</v>
      </c>
      <c r="K22" s="68">
        <v>0.75</v>
      </c>
      <c r="L22" s="68">
        <v>0.25</v>
      </c>
      <c r="M22" s="68">
        <v>0</v>
      </c>
      <c r="N22" s="105" t="s">
        <v>133</v>
      </c>
      <c r="O22" s="110" t="s">
        <v>134</v>
      </c>
      <c r="P22" s="101"/>
      <c r="Q22" s="33"/>
      <c r="R22" s="31"/>
      <c r="S22" s="32"/>
      <c r="T22" s="32"/>
    </row>
    <row r="23" spans="1:20">
      <c r="A23" s="38"/>
      <c r="B23" s="175" t="s">
        <v>17</v>
      </c>
      <c r="C23" s="176"/>
      <c r="D23" s="176"/>
      <c r="E23" s="176"/>
      <c r="F23" s="177"/>
      <c r="G23" s="53"/>
      <c r="H23" s="89" t="s">
        <v>44</v>
      </c>
      <c r="I23" s="85">
        <f>+SUM(I24:I27)</f>
        <v>0</v>
      </c>
      <c r="J23" s="88" t="s">
        <v>88</v>
      </c>
      <c r="K23" s="88">
        <f>SUM(J24:J27)</f>
        <v>4</v>
      </c>
      <c r="L23" s="68"/>
      <c r="M23" s="68"/>
      <c r="N23" s="105"/>
      <c r="O23" s="110"/>
      <c r="P23" s="101"/>
      <c r="Q23" s="28"/>
      <c r="R23" s="29"/>
      <c r="S23" s="30"/>
      <c r="T23" s="30"/>
    </row>
    <row r="24" spans="1:20" ht="18" customHeight="1">
      <c r="A24" s="38"/>
      <c r="B24" s="6" t="s">
        <v>91</v>
      </c>
      <c r="C24" s="3"/>
      <c r="D24" s="4"/>
      <c r="E24" s="4"/>
      <c r="F24" s="5"/>
      <c r="G24" s="54" t="str">
        <f t="shared" ref="G24:G27" si="2">IF(COUNTA(C24:F24)&gt;1,"Erreur",IF(OR(C24&gt;0,D24&gt;0,E24&gt;0,F24&gt;0),"ok",""))</f>
        <v/>
      </c>
      <c r="H24" s="85">
        <v>2</v>
      </c>
      <c r="I24" s="67">
        <f t="shared" ref="I24:I27" si="3">IF(C24&gt;0,J24,IF(D24&gt;0,K24,IF(E24&gt;0,L24,IF(F24&gt;0,M24,0))))</f>
        <v>0</v>
      </c>
      <c r="J24" s="68">
        <v>1</v>
      </c>
      <c r="K24" s="68">
        <v>0.75</v>
      </c>
      <c r="L24" s="68">
        <v>0.25</v>
      </c>
      <c r="M24" s="68">
        <v>0</v>
      </c>
      <c r="N24" s="105" t="s">
        <v>135</v>
      </c>
      <c r="O24" s="110" t="s">
        <v>75</v>
      </c>
      <c r="P24" s="101"/>
      <c r="Q24" s="28"/>
      <c r="R24" s="29"/>
      <c r="S24" s="30"/>
      <c r="T24" s="30"/>
    </row>
    <row r="25" spans="1:20" ht="18" customHeight="1">
      <c r="A25" s="38"/>
      <c r="B25" s="6" t="s">
        <v>15</v>
      </c>
      <c r="C25" s="3"/>
      <c r="D25" s="4"/>
      <c r="E25" s="4"/>
      <c r="F25" s="5"/>
      <c r="G25" s="54" t="str">
        <f t="shared" si="2"/>
        <v/>
      </c>
      <c r="H25" s="85">
        <v>1</v>
      </c>
      <c r="I25" s="67">
        <f t="shared" si="3"/>
        <v>0</v>
      </c>
      <c r="J25" s="68">
        <v>1</v>
      </c>
      <c r="K25" s="68">
        <v>0.75</v>
      </c>
      <c r="L25" s="68">
        <v>0.25</v>
      </c>
      <c r="M25" s="68">
        <v>0</v>
      </c>
      <c r="N25" s="105" t="s">
        <v>53</v>
      </c>
      <c r="O25" s="110" t="s">
        <v>76</v>
      </c>
      <c r="P25" s="101"/>
      <c r="Q25" s="28"/>
      <c r="R25" s="29"/>
      <c r="S25" s="30"/>
      <c r="T25" s="30"/>
    </row>
    <row r="26" spans="1:20" ht="18" customHeight="1">
      <c r="A26" s="38"/>
      <c r="B26" s="156" t="s">
        <v>131</v>
      </c>
      <c r="C26" s="3"/>
      <c r="D26" s="4"/>
      <c r="E26" s="4"/>
      <c r="F26" s="5"/>
      <c r="G26" s="54" t="str">
        <f t="shared" si="2"/>
        <v/>
      </c>
      <c r="H26" s="85">
        <v>1</v>
      </c>
      <c r="I26" s="67">
        <f t="shared" si="3"/>
        <v>0</v>
      </c>
      <c r="J26" s="68">
        <v>1</v>
      </c>
      <c r="K26" s="68">
        <v>0.75</v>
      </c>
      <c r="L26" s="68">
        <v>0.25</v>
      </c>
      <c r="M26" s="68">
        <v>0</v>
      </c>
      <c r="N26" s="105" t="s">
        <v>136</v>
      </c>
      <c r="O26" s="110" t="s">
        <v>137</v>
      </c>
      <c r="P26" s="101"/>
      <c r="Q26" s="28"/>
      <c r="R26" s="29"/>
      <c r="S26" s="30"/>
      <c r="T26" s="30"/>
    </row>
    <row r="27" spans="1:20" ht="18" customHeight="1">
      <c r="A27" s="38"/>
      <c r="B27" s="156" t="s">
        <v>132</v>
      </c>
      <c r="C27" s="3"/>
      <c r="D27" s="4"/>
      <c r="E27" s="4"/>
      <c r="F27" s="5"/>
      <c r="G27" s="54" t="str">
        <f t="shared" si="2"/>
        <v/>
      </c>
      <c r="H27" s="85"/>
      <c r="I27" s="67">
        <f t="shared" si="3"/>
        <v>0</v>
      </c>
      <c r="J27" s="68">
        <v>1</v>
      </c>
      <c r="K27" s="68">
        <v>0.75</v>
      </c>
      <c r="L27" s="68">
        <v>0.25</v>
      </c>
      <c r="M27" s="68">
        <v>0</v>
      </c>
      <c r="N27" s="105" t="s">
        <v>142</v>
      </c>
      <c r="O27" s="110" t="s">
        <v>138</v>
      </c>
      <c r="P27" s="101"/>
      <c r="Q27" s="28"/>
      <c r="R27" s="29"/>
      <c r="S27" s="30"/>
      <c r="T27" s="30"/>
    </row>
    <row r="28" spans="1:20">
      <c r="A28" s="38"/>
      <c r="B28" s="175" t="s">
        <v>12</v>
      </c>
      <c r="C28" s="176"/>
      <c r="D28" s="176"/>
      <c r="E28" s="176"/>
      <c r="F28" s="177"/>
      <c r="G28" s="53"/>
      <c r="H28" s="89" t="s">
        <v>44</v>
      </c>
      <c r="I28" s="85">
        <f>+SUM(I29:I35)</f>
        <v>0</v>
      </c>
      <c r="J28" s="88" t="s">
        <v>88</v>
      </c>
      <c r="K28" s="88">
        <f>SUM(J29:J35)</f>
        <v>7</v>
      </c>
      <c r="L28" s="68"/>
      <c r="M28" s="68"/>
      <c r="N28" s="105"/>
      <c r="O28" s="110"/>
      <c r="P28" s="101"/>
      <c r="Q28" s="28"/>
      <c r="R28" s="29"/>
      <c r="S28" s="30"/>
      <c r="T28" s="30"/>
    </row>
    <row r="29" spans="1:20" ht="33" customHeight="1">
      <c r="A29" s="38"/>
      <c r="B29" s="6" t="s">
        <v>24</v>
      </c>
      <c r="C29" s="4"/>
      <c r="D29" s="4"/>
      <c r="E29" s="4"/>
      <c r="F29" s="5"/>
      <c r="G29" s="54" t="str">
        <f t="shared" ref="G29:G35" si="4">IF(COUNTA(C29:F29)&gt;1,"Erreur",IF(OR(C29&gt;0,D29&gt;0,E29&gt;0,F29&gt;0),"ok",""))</f>
        <v/>
      </c>
      <c r="H29" s="85">
        <v>1</v>
      </c>
      <c r="I29" s="67">
        <f t="shared" ref="I29:I35" si="5">IF(C29&gt;0,J29,IF(D29&gt;0,K29,IF(E29&gt;0,L29,IF(F29&gt;0,M29,0))))</f>
        <v>0</v>
      </c>
      <c r="J29" s="68">
        <v>1</v>
      </c>
      <c r="K29" s="68">
        <v>0.75</v>
      </c>
      <c r="L29" s="68">
        <v>0.25</v>
      </c>
      <c r="M29" s="68">
        <v>0</v>
      </c>
      <c r="N29" s="105" t="s">
        <v>154</v>
      </c>
      <c r="O29" s="110" t="s">
        <v>155</v>
      </c>
      <c r="P29" s="101"/>
      <c r="Q29" s="28"/>
      <c r="R29" s="29"/>
      <c r="S29" s="30"/>
      <c r="T29" s="30"/>
    </row>
    <row r="30" spans="1:20" s="46" customFormat="1" ht="30">
      <c r="A30" s="45"/>
      <c r="B30" s="156" t="s">
        <v>129</v>
      </c>
      <c r="C30" s="4"/>
      <c r="D30" s="4"/>
      <c r="E30" s="4"/>
      <c r="F30" s="5"/>
      <c r="G30" s="54" t="str">
        <f t="shared" si="4"/>
        <v/>
      </c>
      <c r="H30" s="85">
        <v>2</v>
      </c>
      <c r="I30" s="67">
        <f t="shared" si="5"/>
        <v>0</v>
      </c>
      <c r="J30" s="68">
        <v>1</v>
      </c>
      <c r="K30" s="68">
        <v>0.75</v>
      </c>
      <c r="L30" s="68">
        <v>0.25</v>
      </c>
      <c r="M30" s="68">
        <v>0</v>
      </c>
      <c r="N30" s="105" t="s">
        <v>143</v>
      </c>
      <c r="O30" s="110" t="s">
        <v>139</v>
      </c>
      <c r="P30" s="101"/>
      <c r="Q30" s="33"/>
      <c r="R30" s="31"/>
      <c r="S30" s="32"/>
      <c r="T30" s="32"/>
    </row>
    <row r="31" spans="1:20" ht="18" customHeight="1">
      <c r="A31" s="38"/>
      <c r="B31" s="6" t="s">
        <v>25</v>
      </c>
      <c r="C31" s="4"/>
      <c r="D31" s="4"/>
      <c r="E31" s="4"/>
      <c r="F31" s="5"/>
      <c r="G31" s="54" t="str">
        <f t="shared" si="4"/>
        <v/>
      </c>
      <c r="H31" s="85">
        <v>1</v>
      </c>
      <c r="I31" s="67">
        <f t="shared" si="5"/>
        <v>0</v>
      </c>
      <c r="J31" s="68">
        <v>1</v>
      </c>
      <c r="K31" s="68">
        <v>0.75</v>
      </c>
      <c r="L31" s="68">
        <v>0.25</v>
      </c>
      <c r="M31" s="68">
        <v>0</v>
      </c>
      <c r="N31" s="105" t="s">
        <v>54</v>
      </c>
      <c r="O31" s="110" t="s">
        <v>54</v>
      </c>
      <c r="P31" s="101"/>
      <c r="Q31" s="28"/>
      <c r="R31" s="29"/>
      <c r="S31" s="30"/>
      <c r="T31" s="30"/>
    </row>
    <row r="32" spans="1:20">
      <c r="A32" s="38"/>
      <c r="B32" s="6" t="s">
        <v>18</v>
      </c>
      <c r="C32" s="4"/>
      <c r="D32" s="4"/>
      <c r="E32" s="4"/>
      <c r="F32" s="5"/>
      <c r="G32" s="54" t="str">
        <f t="shared" si="4"/>
        <v/>
      </c>
      <c r="H32" s="85">
        <v>1</v>
      </c>
      <c r="I32" s="67">
        <f t="shared" si="5"/>
        <v>0</v>
      </c>
      <c r="J32" s="68">
        <v>1</v>
      </c>
      <c r="K32" s="68">
        <v>0.75</v>
      </c>
      <c r="L32" s="68">
        <v>0.25</v>
      </c>
      <c r="M32" s="68">
        <v>0</v>
      </c>
      <c r="N32" s="105" t="s">
        <v>108</v>
      </c>
      <c r="O32" s="110" t="s">
        <v>77</v>
      </c>
      <c r="P32" s="101"/>
      <c r="Q32" s="28"/>
      <c r="R32" s="29"/>
      <c r="S32" s="30"/>
      <c r="T32" s="30"/>
    </row>
    <row r="33" spans="1:20">
      <c r="A33" s="38"/>
      <c r="B33" s="6" t="s">
        <v>20</v>
      </c>
      <c r="C33" s="4"/>
      <c r="D33" s="4"/>
      <c r="E33" s="4"/>
      <c r="F33" s="5"/>
      <c r="G33" s="54" t="str">
        <f t="shared" si="4"/>
        <v/>
      </c>
      <c r="H33" s="85">
        <v>2</v>
      </c>
      <c r="I33" s="67">
        <f t="shared" si="5"/>
        <v>0</v>
      </c>
      <c r="J33" s="68">
        <v>1</v>
      </c>
      <c r="K33" s="68">
        <v>0.75</v>
      </c>
      <c r="L33" s="68">
        <v>0.25</v>
      </c>
      <c r="M33" s="68">
        <v>0</v>
      </c>
      <c r="N33" s="105" t="s">
        <v>111</v>
      </c>
      <c r="O33" s="110" t="s">
        <v>110</v>
      </c>
      <c r="P33" s="101"/>
      <c r="Q33" s="28"/>
      <c r="R33" s="29"/>
      <c r="S33" s="30"/>
      <c r="T33" s="30"/>
    </row>
    <row r="34" spans="1:20" s="46" customFormat="1">
      <c r="A34" s="45"/>
      <c r="B34" s="17" t="s">
        <v>16</v>
      </c>
      <c r="C34" s="4"/>
      <c r="D34" s="4"/>
      <c r="E34" s="4"/>
      <c r="F34" s="5"/>
      <c r="G34" s="54" t="str">
        <f t="shared" si="4"/>
        <v/>
      </c>
      <c r="H34" s="85">
        <v>2</v>
      </c>
      <c r="I34" s="67">
        <f t="shared" si="5"/>
        <v>0</v>
      </c>
      <c r="J34" s="68">
        <v>1</v>
      </c>
      <c r="K34" s="68">
        <v>0.75</v>
      </c>
      <c r="L34" s="68">
        <v>0.25</v>
      </c>
      <c r="M34" s="68">
        <v>0</v>
      </c>
      <c r="N34" s="105" t="s">
        <v>56</v>
      </c>
      <c r="O34" s="110" t="s">
        <v>78</v>
      </c>
      <c r="P34" s="101"/>
      <c r="Q34" s="33"/>
      <c r="R34" s="31"/>
      <c r="S34" s="32"/>
      <c r="T34" s="32"/>
    </row>
    <row r="35" spans="1:20" s="46" customFormat="1" ht="18" customHeight="1">
      <c r="A35" s="45"/>
      <c r="B35" s="17" t="s">
        <v>19</v>
      </c>
      <c r="C35" s="4"/>
      <c r="D35" s="4"/>
      <c r="E35" s="4"/>
      <c r="F35" s="5"/>
      <c r="G35" s="54" t="str">
        <f t="shared" si="4"/>
        <v/>
      </c>
      <c r="H35" s="85">
        <v>2</v>
      </c>
      <c r="I35" s="67">
        <f t="shared" si="5"/>
        <v>0</v>
      </c>
      <c r="J35" s="68">
        <v>1</v>
      </c>
      <c r="K35" s="68">
        <v>0.75</v>
      </c>
      <c r="L35" s="68">
        <v>0.25</v>
      </c>
      <c r="M35" s="68">
        <v>0</v>
      </c>
      <c r="N35" s="105" t="s">
        <v>36</v>
      </c>
      <c r="O35" s="110" t="s">
        <v>79</v>
      </c>
      <c r="P35" s="101"/>
      <c r="Q35" s="33"/>
      <c r="R35" s="31"/>
      <c r="S35" s="32"/>
      <c r="T35" s="32"/>
    </row>
    <row r="36" spans="1:20">
      <c r="A36" s="38"/>
      <c r="B36" s="175" t="s">
        <v>55</v>
      </c>
      <c r="C36" s="176"/>
      <c r="D36" s="176"/>
      <c r="E36" s="176"/>
      <c r="F36" s="177"/>
      <c r="G36" s="53"/>
      <c r="H36" s="89" t="s">
        <v>44</v>
      </c>
      <c r="I36" s="85">
        <f>+SUM(I37:I42)</f>
        <v>0</v>
      </c>
      <c r="J36" s="88" t="s">
        <v>88</v>
      </c>
      <c r="K36" s="88">
        <f>SUM(J37:J42)</f>
        <v>6</v>
      </c>
      <c r="L36" s="68"/>
      <c r="M36" s="68"/>
      <c r="N36" s="105"/>
      <c r="O36" s="110"/>
      <c r="P36" s="101"/>
      <c r="Q36" s="28"/>
      <c r="R36" s="29"/>
      <c r="S36" s="30"/>
      <c r="T36" s="30"/>
    </row>
    <row r="37" spans="1:20" ht="18" customHeight="1">
      <c r="A37" s="38"/>
      <c r="B37" s="17" t="s">
        <v>120</v>
      </c>
      <c r="C37" s="4"/>
      <c r="D37" s="4"/>
      <c r="E37" s="4"/>
      <c r="F37" s="5"/>
      <c r="G37" s="54" t="str">
        <f t="shared" ref="G37:G42" si="6">IF(COUNTA(C37:F37)&gt;1,"Erreur",IF(OR(C37&gt;0,D37&gt;0,E37&gt;0,F37&gt;0),"ok",""))</f>
        <v/>
      </c>
      <c r="H37" s="85"/>
      <c r="I37" s="67">
        <f t="shared" ref="I37:I42" si="7">IF(C37&gt;0,J37,IF(D37&gt;0,K37,IF(E37&gt;0,L37,IF(F37&gt;0,M37,0))))</f>
        <v>0</v>
      </c>
      <c r="J37" s="68">
        <v>1</v>
      </c>
      <c r="K37" s="68">
        <v>0.75</v>
      </c>
      <c r="L37" s="68">
        <v>0.25</v>
      </c>
      <c r="M37" s="68">
        <v>0</v>
      </c>
      <c r="N37" s="105" t="s">
        <v>57</v>
      </c>
      <c r="O37" s="110" t="s">
        <v>80</v>
      </c>
      <c r="P37" s="101"/>
      <c r="Q37" s="28"/>
      <c r="R37" s="29"/>
      <c r="S37" s="30"/>
      <c r="T37" s="30"/>
    </row>
    <row r="38" spans="1:20" s="46" customFormat="1" ht="18" customHeight="1">
      <c r="A38" s="45"/>
      <c r="B38" s="17" t="s">
        <v>11</v>
      </c>
      <c r="C38" s="4"/>
      <c r="D38" s="4"/>
      <c r="E38" s="4"/>
      <c r="F38" s="5"/>
      <c r="G38" s="54" t="str">
        <f t="shared" si="6"/>
        <v/>
      </c>
      <c r="H38" s="85">
        <v>1</v>
      </c>
      <c r="I38" s="67">
        <f t="shared" si="7"/>
        <v>0</v>
      </c>
      <c r="J38" s="68">
        <v>1</v>
      </c>
      <c r="K38" s="68">
        <v>0.75</v>
      </c>
      <c r="L38" s="68">
        <v>0.25</v>
      </c>
      <c r="M38" s="68">
        <v>0</v>
      </c>
      <c r="N38" s="105" t="s">
        <v>58</v>
      </c>
      <c r="O38" s="110" t="s">
        <v>81</v>
      </c>
      <c r="P38" s="101"/>
      <c r="Q38" s="31"/>
      <c r="R38" s="32"/>
      <c r="S38" s="32"/>
      <c r="T38" s="32"/>
    </row>
    <row r="39" spans="1:20">
      <c r="A39" s="38"/>
      <c r="B39" s="17" t="s">
        <v>128</v>
      </c>
      <c r="C39" s="4"/>
      <c r="D39" s="4"/>
      <c r="E39" s="4"/>
      <c r="F39" s="5"/>
      <c r="G39" s="54" t="str">
        <f t="shared" si="6"/>
        <v/>
      </c>
      <c r="H39" s="85">
        <v>2</v>
      </c>
      <c r="I39" s="67">
        <f t="shared" si="7"/>
        <v>0</v>
      </c>
      <c r="J39" s="68">
        <v>1</v>
      </c>
      <c r="K39" s="68">
        <v>0.75</v>
      </c>
      <c r="L39" s="68">
        <v>0.25</v>
      </c>
      <c r="M39" s="68">
        <v>0</v>
      </c>
      <c r="N39" s="105" t="s">
        <v>83</v>
      </c>
      <c r="O39" s="110" t="s">
        <v>82</v>
      </c>
      <c r="P39" s="101"/>
      <c r="Q39" s="28"/>
      <c r="R39" s="29"/>
      <c r="S39" s="30"/>
      <c r="T39" s="30"/>
    </row>
    <row r="40" spans="1:20" ht="36.75" customHeight="1">
      <c r="A40" s="38"/>
      <c r="B40" s="17" t="s">
        <v>121</v>
      </c>
      <c r="C40" s="4"/>
      <c r="D40" s="4"/>
      <c r="E40" s="4"/>
      <c r="F40" s="5"/>
      <c r="G40" s="54" t="str">
        <f t="shared" si="6"/>
        <v/>
      </c>
      <c r="H40" s="85">
        <v>1</v>
      </c>
      <c r="I40" s="67">
        <f t="shared" si="7"/>
        <v>0</v>
      </c>
      <c r="J40" s="68">
        <v>1</v>
      </c>
      <c r="K40" s="68">
        <v>0.75</v>
      </c>
      <c r="L40" s="68">
        <v>0.25</v>
      </c>
      <c r="M40" s="68">
        <v>0</v>
      </c>
      <c r="N40" s="105" t="s">
        <v>118</v>
      </c>
      <c r="O40" s="110" t="s">
        <v>119</v>
      </c>
      <c r="P40" s="101"/>
      <c r="Q40" s="28"/>
      <c r="R40" s="29"/>
      <c r="S40" s="30"/>
      <c r="T40" s="30"/>
    </row>
    <row r="41" spans="1:20" ht="33" customHeight="1">
      <c r="A41" s="38"/>
      <c r="B41" s="17" t="s">
        <v>21</v>
      </c>
      <c r="C41" s="4"/>
      <c r="D41" s="4"/>
      <c r="E41" s="4"/>
      <c r="F41" s="5"/>
      <c r="G41" s="54" t="str">
        <f t="shared" si="6"/>
        <v/>
      </c>
      <c r="H41" s="85">
        <v>1</v>
      </c>
      <c r="I41" s="67">
        <f t="shared" si="7"/>
        <v>0</v>
      </c>
      <c r="J41" s="68">
        <v>1</v>
      </c>
      <c r="K41" s="68">
        <v>0.75</v>
      </c>
      <c r="L41" s="68">
        <v>0.25</v>
      </c>
      <c r="M41" s="68">
        <v>0</v>
      </c>
      <c r="N41" s="105" t="s">
        <v>113</v>
      </c>
      <c r="O41" s="110" t="s">
        <v>112</v>
      </c>
      <c r="P41" s="101"/>
      <c r="Q41" s="28"/>
      <c r="R41" s="29"/>
      <c r="S41" s="30"/>
      <c r="T41" s="30"/>
    </row>
    <row r="42" spans="1:20" ht="30.75" thickBot="1">
      <c r="A42" s="38"/>
      <c r="B42" s="154" t="s">
        <v>122</v>
      </c>
      <c r="C42" s="4"/>
      <c r="D42" s="4"/>
      <c r="E42" s="4"/>
      <c r="F42" s="5"/>
      <c r="G42" s="54" t="str">
        <f t="shared" si="6"/>
        <v/>
      </c>
      <c r="H42" s="85">
        <v>1</v>
      </c>
      <c r="I42" s="67">
        <f t="shared" si="7"/>
        <v>0</v>
      </c>
      <c r="J42" s="68">
        <v>1</v>
      </c>
      <c r="K42" s="68">
        <v>0.75</v>
      </c>
      <c r="L42" s="68">
        <v>0.25</v>
      </c>
      <c r="M42" s="68">
        <v>0</v>
      </c>
      <c r="N42" s="105" t="s">
        <v>123</v>
      </c>
      <c r="O42" s="110" t="s">
        <v>124</v>
      </c>
      <c r="P42" s="101"/>
      <c r="Q42" s="28"/>
      <c r="R42" s="29"/>
      <c r="S42" s="30"/>
      <c r="T42" s="30"/>
    </row>
    <row r="43" spans="1:20">
      <c r="A43" s="38"/>
      <c r="B43" s="178" t="s">
        <v>9</v>
      </c>
      <c r="C43" s="179"/>
      <c r="D43" s="179"/>
      <c r="E43" s="179"/>
      <c r="F43" s="180"/>
      <c r="G43" s="53"/>
      <c r="H43" s="89" t="s">
        <v>44</v>
      </c>
      <c r="I43" s="85">
        <f>+SUM(I44:I48)</f>
        <v>0</v>
      </c>
      <c r="J43" s="88" t="s">
        <v>88</v>
      </c>
      <c r="K43" s="88">
        <f>SUM(J44:J48)</f>
        <v>5</v>
      </c>
      <c r="L43" s="68"/>
      <c r="M43" s="68"/>
      <c r="N43" s="105"/>
      <c r="O43" s="110"/>
      <c r="P43" s="101"/>
      <c r="Q43" s="28"/>
      <c r="R43" s="29"/>
      <c r="S43" s="30"/>
      <c r="T43" s="30"/>
    </row>
    <row r="44" spans="1:20" ht="18" customHeight="1">
      <c r="A44" s="38"/>
      <c r="B44" s="6" t="s">
        <v>22</v>
      </c>
      <c r="C44" s="4"/>
      <c r="D44" s="4"/>
      <c r="E44" s="4"/>
      <c r="F44" s="5"/>
      <c r="G44" s="54" t="str">
        <f t="shared" ref="G44:G48" si="8">IF(COUNTA(C44:F44)&gt;1,"Erreur",IF(OR(C44&gt;0,D44&gt;0,E44&gt;0,F44&gt;0),"ok",""))</f>
        <v/>
      </c>
      <c r="H44" s="85"/>
      <c r="I44" s="67">
        <f t="shared" ref="I44:I48" si="9">IF(C44&gt;0,J44,IF(D44&gt;0,K44,IF(E44&gt;0,L44,IF(F44&gt;0,M44,0))))</f>
        <v>0</v>
      </c>
      <c r="J44" s="68">
        <v>1</v>
      </c>
      <c r="K44" s="68">
        <v>0.75</v>
      </c>
      <c r="L44" s="68">
        <v>0.25</v>
      </c>
      <c r="M44" s="68">
        <v>0</v>
      </c>
      <c r="N44" s="105" t="s">
        <v>59</v>
      </c>
      <c r="O44" s="110" t="s">
        <v>84</v>
      </c>
      <c r="P44" s="101"/>
      <c r="Q44" s="28"/>
      <c r="R44" s="29"/>
      <c r="S44" s="30"/>
      <c r="T44" s="30"/>
    </row>
    <row r="45" spans="1:20" s="46" customFormat="1" ht="18" customHeight="1">
      <c r="A45" s="45"/>
      <c r="B45" s="17" t="s">
        <v>23</v>
      </c>
      <c r="C45" s="4"/>
      <c r="D45" s="4"/>
      <c r="E45" s="4"/>
      <c r="F45" s="5"/>
      <c r="G45" s="54" t="str">
        <f t="shared" si="8"/>
        <v/>
      </c>
      <c r="H45" s="85"/>
      <c r="I45" s="67">
        <f t="shared" si="9"/>
        <v>0</v>
      </c>
      <c r="J45" s="68">
        <v>1</v>
      </c>
      <c r="K45" s="68">
        <v>0.75</v>
      </c>
      <c r="L45" s="68">
        <v>0.25</v>
      </c>
      <c r="M45" s="68">
        <v>0</v>
      </c>
      <c r="N45" s="105" t="s">
        <v>61</v>
      </c>
      <c r="O45" s="110" t="s">
        <v>85</v>
      </c>
      <c r="P45" s="101"/>
      <c r="Q45" s="33"/>
      <c r="R45" s="31"/>
      <c r="S45" s="32"/>
      <c r="T45" s="32"/>
    </row>
    <row r="46" spans="1:20" s="46" customFormat="1" ht="18" customHeight="1">
      <c r="A46" s="45"/>
      <c r="B46" s="156" t="s">
        <v>127</v>
      </c>
      <c r="C46" s="4"/>
      <c r="D46" s="4"/>
      <c r="E46" s="4"/>
      <c r="F46" s="5"/>
      <c r="G46" s="54" t="str">
        <f t="shared" si="8"/>
        <v/>
      </c>
      <c r="H46" s="85">
        <v>1</v>
      </c>
      <c r="I46" s="67">
        <f t="shared" si="9"/>
        <v>0</v>
      </c>
      <c r="J46" s="68">
        <v>1</v>
      </c>
      <c r="K46" s="68">
        <v>0.75</v>
      </c>
      <c r="L46" s="68">
        <v>0.25</v>
      </c>
      <c r="M46" s="68">
        <v>0</v>
      </c>
      <c r="N46" s="105" t="s">
        <v>140</v>
      </c>
      <c r="O46" s="110" t="s">
        <v>141</v>
      </c>
      <c r="P46" s="101"/>
      <c r="Q46" s="33"/>
      <c r="R46" s="31"/>
      <c r="S46" s="32"/>
      <c r="T46" s="32"/>
    </row>
    <row r="47" spans="1:20" ht="18" customHeight="1">
      <c r="A47" s="38"/>
      <c r="B47" s="6" t="s">
        <v>14</v>
      </c>
      <c r="C47" s="4"/>
      <c r="D47" s="4"/>
      <c r="E47" s="4"/>
      <c r="F47" s="5"/>
      <c r="G47" s="54" t="str">
        <f t="shared" si="8"/>
        <v/>
      </c>
      <c r="H47" s="85"/>
      <c r="I47" s="67">
        <f t="shared" si="9"/>
        <v>0</v>
      </c>
      <c r="J47" s="68">
        <v>1</v>
      </c>
      <c r="K47" s="68">
        <v>0.75</v>
      </c>
      <c r="L47" s="68">
        <v>0.25</v>
      </c>
      <c r="M47" s="68">
        <v>0</v>
      </c>
      <c r="N47" s="105" t="s">
        <v>62</v>
      </c>
      <c r="O47" s="110" t="s">
        <v>86</v>
      </c>
      <c r="P47" s="101"/>
      <c r="Q47" s="28"/>
      <c r="R47" s="29"/>
      <c r="S47" s="30"/>
      <c r="T47" s="30"/>
    </row>
    <row r="48" spans="1:20" ht="18" customHeight="1">
      <c r="A48" s="38"/>
      <c r="B48" s="6" t="s">
        <v>10</v>
      </c>
      <c r="C48" s="4"/>
      <c r="D48" s="4"/>
      <c r="E48" s="4"/>
      <c r="F48" s="5"/>
      <c r="G48" s="54" t="str">
        <f t="shared" si="8"/>
        <v/>
      </c>
      <c r="H48" s="85">
        <v>1</v>
      </c>
      <c r="I48" s="67">
        <f t="shared" si="9"/>
        <v>0</v>
      </c>
      <c r="J48" s="68">
        <v>1</v>
      </c>
      <c r="K48" s="68">
        <v>0.75</v>
      </c>
      <c r="L48" s="68">
        <v>0.25</v>
      </c>
      <c r="M48" s="68">
        <v>0</v>
      </c>
      <c r="N48" s="105" t="s">
        <v>63</v>
      </c>
      <c r="O48" s="110" t="s">
        <v>87</v>
      </c>
      <c r="P48" s="101"/>
      <c r="Q48" s="28"/>
      <c r="R48" s="29"/>
      <c r="S48" s="30"/>
      <c r="T48" s="30"/>
    </row>
    <row r="49" spans="1:20">
      <c r="A49" s="38"/>
      <c r="B49" s="38"/>
      <c r="C49" s="38"/>
      <c r="D49" s="38"/>
      <c r="E49" s="38"/>
      <c r="F49" s="38"/>
      <c r="G49" s="14"/>
      <c r="H49" s="87"/>
      <c r="I49" s="61"/>
      <c r="J49" s="61"/>
      <c r="K49" s="61"/>
      <c r="L49" s="61"/>
      <c r="M49" s="61"/>
      <c r="N49" s="103"/>
      <c r="O49" s="108"/>
      <c r="P49" s="99"/>
      <c r="Q49" s="28"/>
      <c r="R49" s="29"/>
      <c r="S49" s="30"/>
      <c r="T49" s="30"/>
    </row>
    <row r="50" spans="1:20">
      <c r="A50" s="38"/>
      <c r="B50" s="174" t="str">
        <f>IF(G50=29,"Votre questionnaire est complet, vous pouvez prendre connaissance de votre rapport personnalisé en cliquant sur l'onglet [Rapport de synthèse]","Votre questionnaire n'est pas complet. Merci de le compléter intégralement pour accéder au rapport et au plan d'action")</f>
        <v>Votre questionnaire n'est pas complet. Merci de le compléter intégralement pour accéder au rapport et au plan d'action</v>
      </c>
      <c r="C50" s="174"/>
      <c r="D50" s="174"/>
      <c r="E50" s="174"/>
      <c r="F50" s="174"/>
      <c r="G50" s="51">
        <f>COUNTIF(G15:G48,"ok")</f>
        <v>0</v>
      </c>
      <c r="H50" s="87"/>
      <c r="I50" s="61" t="str">
        <f>IF(G50&lt;32,"",SUM(I43,I36,I28,I23,#REF!,I15))</f>
        <v/>
      </c>
      <c r="J50" s="61"/>
      <c r="K50" s="61"/>
      <c r="L50" s="61"/>
      <c r="M50" s="61"/>
      <c r="N50" s="103"/>
      <c r="O50" s="108"/>
      <c r="P50" s="99"/>
      <c r="Q50" s="28"/>
      <c r="R50" s="29"/>
      <c r="S50" s="30"/>
      <c r="T50" s="30"/>
    </row>
    <row r="51" spans="1:20">
      <c r="A51" s="38"/>
      <c r="B51" s="174"/>
      <c r="C51" s="174"/>
      <c r="D51" s="174"/>
      <c r="E51" s="174"/>
      <c r="F51" s="174"/>
      <c r="G51" s="14"/>
      <c r="H51" s="87"/>
      <c r="I51" s="61"/>
      <c r="J51" s="61"/>
      <c r="K51" s="61"/>
      <c r="L51" s="61"/>
      <c r="M51" s="61"/>
      <c r="N51" s="103"/>
      <c r="O51" s="108"/>
      <c r="P51" s="99"/>
      <c r="Q51" s="28"/>
      <c r="R51" s="29"/>
      <c r="S51" s="30"/>
      <c r="T51" s="30"/>
    </row>
    <row r="52" spans="1:20">
      <c r="A52" s="38"/>
      <c r="B52" s="38"/>
      <c r="C52" s="38"/>
      <c r="D52" s="38"/>
      <c r="E52" s="38"/>
      <c r="F52" s="38"/>
      <c r="G52" s="14"/>
      <c r="H52" s="87"/>
      <c r="I52" s="61"/>
      <c r="J52" s="61"/>
      <c r="K52" s="61"/>
      <c r="L52" s="61"/>
      <c r="M52" s="61"/>
      <c r="N52" s="103"/>
      <c r="O52" s="108"/>
      <c r="P52" s="99"/>
      <c r="Q52" s="28"/>
      <c r="R52" s="29"/>
      <c r="S52" s="30"/>
      <c r="T52" s="30"/>
    </row>
    <row r="53" spans="1:20">
      <c r="A53" s="38"/>
      <c r="B53" s="38"/>
      <c r="C53" s="38"/>
      <c r="D53" s="38"/>
      <c r="E53" s="38"/>
      <c r="F53" s="38"/>
      <c r="G53" s="14"/>
      <c r="H53" s="87"/>
      <c r="I53" s="61"/>
      <c r="J53" s="61"/>
      <c r="K53" s="61"/>
      <c r="L53" s="61"/>
      <c r="M53" s="61"/>
      <c r="N53" s="103"/>
      <c r="O53" s="108"/>
      <c r="P53" s="99"/>
      <c r="Q53" s="28"/>
      <c r="R53" s="29"/>
      <c r="S53" s="30"/>
      <c r="T53" s="30"/>
    </row>
    <row r="54" spans="1:20">
      <c r="A54" s="38"/>
      <c r="B54" s="38"/>
      <c r="C54" s="38"/>
      <c r="D54" s="38"/>
      <c r="E54" s="38"/>
      <c r="F54" s="38"/>
      <c r="G54" s="14"/>
      <c r="H54" s="87"/>
      <c r="I54" s="61"/>
      <c r="J54" s="61"/>
      <c r="K54" s="61"/>
      <c r="L54" s="61"/>
      <c r="M54" s="61"/>
      <c r="N54" s="103"/>
      <c r="O54" s="108"/>
      <c r="P54" s="99"/>
      <c r="Q54" s="28"/>
      <c r="R54" s="29"/>
      <c r="S54" s="30"/>
      <c r="T54" s="30"/>
    </row>
    <row r="55" spans="1:20">
      <c r="A55" s="38"/>
      <c r="B55" s="38"/>
      <c r="C55" s="38"/>
      <c r="D55" s="38"/>
      <c r="E55" s="38"/>
      <c r="F55" s="38"/>
      <c r="G55" s="14"/>
      <c r="H55" s="87"/>
      <c r="I55" s="61"/>
      <c r="J55" s="61"/>
      <c r="K55" s="61"/>
      <c r="L55" s="61"/>
      <c r="M55" s="61"/>
      <c r="N55" s="103"/>
      <c r="O55" s="108"/>
      <c r="P55" s="99"/>
      <c r="Q55" s="28"/>
      <c r="R55" s="29"/>
      <c r="S55" s="30"/>
      <c r="T55" s="30"/>
    </row>
    <row r="56" spans="1:20">
      <c r="A56" s="38"/>
      <c r="B56" s="38"/>
      <c r="C56" s="38"/>
      <c r="D56" s="38"/>
      <c r="E56" s="38"/>
      <c r="F56" s="38"/>
      <c r="G56" s="14"/>
      <c r="H56" s="87"/>
      <c r="I56" s="61"/>
      <c r="J56" s="61"/>
      <c r="K56" s="61"/>
      <c r="L56" s="61"/>
      <c r="M56" s="61"/>
      <c r="N56" s="103"/>
      <c r="O56" s="108"/>
      <c r="P56" s="99"/>
      <c r="Q56" s="28"/>
      <c r="R56" s="29"/>
      <c r="S56" s="30"/>
      <c r="T56" s="30"/>
    </row>
    <row r="57" spans="1:20">
      <c r="A57" s="38"/>
      <c r="B57" s="38"/>
      <c r="C57" s="38"/>
      <c r="D57" s="38"/>
      <c r="E57" s="38"/>
      <c r="F57" s="38"/>
      <c r="G57" s="14"/>
      <c r="H57" s="87"/>
      <c r="I57" s="61"/>
      <c r="J57" s="61"/>
      <c r="K57" s="61"/>
      <c r="L57" s="61"/>
      <c r="M57" s="61"/>
      <c r="N57" s="103"/>
      <c r="O57" s="108"/>
      <c r="P57" s="99"/>
      <c r="Q57" s="28"/>
      <c r="R57" s="29"/>
      <c r="S57" s="30"/>
      <c r="T57" s="30"/>
    </row>
    <row r="58" spans="1:20">
      <c r="G58" s="15"/>
      <c r="H58" s="90"/>
      <c r="I58" s="69"/>
      <c r="J58" s="69"/>
      <c r="K58" s="69"/>
      <c r="L58" s="69"/>
      <c r="M58" s="69"/>
      <c r="N58" s="106"/>
      <c r="O58" s="111"/>
      <c r="P58" s="102"/>
      <c r="Q58" s="39"/>
      <c r="R58" s="39"/>
    </row>
    <row r="59" spans="1:20">
      <c r="G59" s="15"/>
      <c r="H59" s="90"/>
      <c r="I59" s="69"/>
      <c r="J59" s="69"/>
      <c r="K59" s="69"/>
      <c r="L59" s="69"/>
      <c r="M59" s="69"/>
      <c r="N59" s="106"/>
      <c r="O59" s="111"/>
      <c r="P59" s="102"/>
      <c r="Q59" s="39"/>
      <c r="R59" s="39"/>
    </row>
    <row r="60" spans="1:20">
      <c r="G60" s="15"/>
      <c r="H60" s="90"/>
      <c r="I60" s="69"/>
      <c r="J60" s="69"/>
      <c r="K60" s="69"/>
      <c r="L60" s="69"/>
      <c r="M60" s="69"/>
      <c r="N60" s="106"/>
      <c r="O60" s="111"/>
      <c r="P60" s="102"/>
      <c r="Q60" s="39"/>
      <c r="R60" s="39"/>
    </row>
    <row r="61" spans="1:20">
      <c r="G61" s="15"/>
      <c r="H61" s="90"/>
      <c r="I61" s="69"/>
      <c r="J61" s="69"/>
      <c r="K61" s="69"/>
      <c r="L61" s="69"/>
      <c r="M61" s="69"/>
      <c r="N61" s="106"/>
      <c r="O61" s="111"/>
      <c r="P61" s="102"/>
      <c r="Q61" s="39"/>
      <c r="R61" s="39"/>
    </row>
    <row r="62" spans="1:20">
      <c r="G62" s="15"/>
      <c r="H62" s="90"/>
      <c r="I62" s="69"/>
      <c r="J62" s="69"/>
      <c r="K62" s="69"/>
      <c r="L62" s="69"/>
      <c r="M62" s="69"/>
      <c r="N62" s="106"/>
      <c r="O62" s="111"/>
      <c r="P62" s="102"/>
      <c r="Q62" s="39"/>
      <c r="R62" s="39"/>
    </row>
    <row r="63" spans="1:20">
      <c r="G63" s="15"/>
      <c r="H63" s="90"/>
      <c r="I63" s="69"/>
      <c r="J63" s="69"/>
      <c r="K63" s="69"/>
      <c r="L63" s="69"/>
      <c r="M63" s="69"/>
      <c r="N63" s="106"/>
      <c r="O63" s="111"/>
      <c r="P63" s="102"/>
      <c r="Q63" s="39"/>
      <c r="R63" s="39"/>
    </row>
    <row r="64" spans="1:20">
      <c r="G64" s="15"/>
      <c r="H64" s="90"/>
      <c r="I64" s="69"/>
      <c r="J64" s="69"/>
      <c r="K64" s="69"/>
      <c r="L64" s="69"/>
      <c r="M64" s="69"/>
      <c r="N64" s="106"/>
      <c r="O64" s="111"/>
      <c r="P64" s="102"/>
      <c r="Q64" s="39"/>
      <c r="R64" s="39"/>
    </row>
    <row r="65" spans="7:18">
      <c r="G65" s="15"/>
      <c r="H65" s="90"/>
      <c r="I65" s="69"/>
      <c r="J65" s="69"/>
      <c r="K65" s="69"/>
      <c r="L65" s="69"/>
      <c r="M65" s="69"/>
      <c r="N65" s="106"/>
      <c r="O65" s="111"/>
      <c r="P65" s="102"/>
      <c r="Q65" s="39"/>
      <c r="R65" s="39"/>
    </row>
    <row r="66" spans="7:18">
      <c r="G66" s="15"/>
      <c r="H66" s="90"/>
      <c r="I66" s="69"/>
      <c r="J66" s="69"/>
      <c r="K66" s="69"/>
      <c r="L66" s="69"/>
      <c r="M66" s="69"/>
      <c r="N66" s="106"/>
      <c r="O66" s="111"/>
      <c r="P66" s="102"/>
      <c r="Q66" s="39"/>
      <c r="R66" s="39"/>
    </row>
    <row r="67" spans="7:18">
      <c r="G67" s="15"/>
      <c r="H67" s="90"/>
      <c r="I67" s="69"/>
      <c r="J67" s="69"/>
      <c r="K67" s="69"/>
      <c r="L67" s="69"/>
      <c r="M67" s="69"/>
      <c r="N67" s="106"/>
      <c r="O67" s="111"/>
      <c r="P67" s="102"/>
      <c r="Q67" s="39"/>
      <c r="R67" s="39"/>
    </row>
    <row r="68" spans="7:18">
      <c r="G68" s="15"/>
      <c r="H68" s="90"/>
      <c r="I68" s="69"/>
      <c r="J68" s="69"/>
      <c r="K68" s="69"/>
      <c r="L68" s="69"/>
      <c r="M68" s="69"/>
      <c r="N68" s="106"/>
      <c r="O68" s="111"/>
      <c r="P68" s="102"/>
      <c r="Q68" s="39"/>
      <c r="R68" s="39"/>
    </row>
    <row r="69" spans="7:18">
      <c r="G69" s="15"/>
      <c r="H69" s="90"/>
      <c r="I69" s="69"/>
      <c r="J69" s="69"/>
      <c r="K69" s="69"/>
      <c r="L69" s="69"/>
      <c r="M69" s="69"/>
      <c r="N69" s="106"/>
      <c r="O69" s="111"/>
      <c r="P69" s="102"/>
      <c r="Q69" s="39"/>
      <c r="R69" s="39"/>
    </row>
    <row r="70" spans="7:18">
      <c r="G70" s="15"/>
      <c r="H70" s="90"/>
      <c r="I70" s="69"/>
      <c r="J70" s="69"/>
      <c r="K70" s="69"/>
      <c r="L70" s="69"/>
      <c r="M70" s="69"/>
      <c r="N70" s="106"/>
      <c r="O70" s="111"/>
      <c r="P70" s="102"/>
      <c r="Q70" s="39"/>
      <c r="R70" s="39"/>
    </row>
    <row r="71" spans="7:18">
      <c r="G71" s="15"/>
      <c r="H71" s="90"/>
      <c r="I71" s="69"/>
      <c r="J71" s="69"/>
      <c r="K71" s="69"/>
      <c r="L71" s="69"/>
      <c r="M71" s="69"/>
      <c r="N71" s="106"/>
      <c r="O71" s="111"/>
      <c r="P71" s="102"/>
      <c r="Q71" s="39"/>
      <c r="R71" s="39"/>
    </row>
    <row r="72" spans="7:18">
      <c r="G72" s="15"/>
      <c r="H72" s="90"/>
      <c r="I72" s="69"/>
      <c r="J72" s="69"/>
      <c r="K72" s="69"/>
      <c r="L72" s="69"/>
      <c r="M72" s="69"/>
      <c r="N72" s="106"/>
      <c r="O72" s="111"/>
      <c r="P72" s="102"/>
      <c r="Q72" s="39"/>
      <c r="R72" s="39"/>
    </row>
    <row r="73" spans="7:18">
      <c r="G73" s="15"/>
      <c r="H73" s="90"/>
      <c r="I73" s="69"/>
      <c r="J73" s="69"/>
      <c r="K73" s="69"/>
      <c r="L73" s="69"/>
      <c r="M73" s="69"/>
      <c r="N73" s="106"/>
      <c r="O73" s="111"/>
      <c r="P73" s="102"/>
      <c r="Q73" s="39"/>
      <c r="R73" s="39"/>
    </row>
    <row r="74" spans="7:18">
      <c r="G74" s="15"/>
      <c r="H74" s="90"/>
      <c r="I74" s="69"/>
      <c r="J74" s="69"/>
      <c r="K74" s="69"/>
      <c r="L74" s="69"/>
      <c r="M74" s="69"/>
      <c r="N74" s="106"/>
      <c r="O74" s="111"/>
      <c r="P74" s="102"/>
      <c r="Q74" s="39"/>
      <c r="R74" s="39"/>
    </row>
    <row r="75" spans="7:18">
      <c r="G75" s="15"/>
      <c r="H75" s="90"/>
      <c r="I75" s="69"/>
      <c r="J75" s="69"/>
      <c r="K75" s="69"/>
      <c r="L75" s="69"/>
      <c r="M75" s="69"/>
      <c r="N75" s="106"/>
      <c r="O75" s="111"/>
      <c r="P75" s="102"/>
      <c r="Q75" s="39"/>
      <c r="R75" s="39"/>
    </row>
    <row r="76" spans="7:18">
      <c r="G76" s="15"/>
      <c r="H76" s="90"/>
      <c r="I76" s="69"/>
      <c r="J76" s="69"/>
      <c r="K76" s="69"/>
      <c r="L76" s="69"/>
      <c r="M76" s="69"/>
      <c r="N76" s="106"/>
      <c r="O76" s="111"/>
      <c r="P76" s="102"/>
      <c r="Q76" s="39"/>
      <c r="R76" s="39"/>
    </row>
    <row r="77" spans="7:18">
      <c r="G77" s="15"/>
      <c r="H77" s="90"/>
      <c r="I77" s="69"/>
      <c r="J77" s="69"/>
      <c r="K77" s="69"/>
      <c r="L77" s="69"/>
      <c r="M77" s="69"/>
      <c r="N77" s="106"/>
      <c r="O77" s="111"/>
      <c r="P77" s="102"/>
      <c r="Q77" s="39"/>
      <c r="R77" s="39"/>
    </row>
    <row r="78" spans="7:18">
      <c r="G78" s="15"/>
      <c r="H78" s="90"/>
      <c r="I78" s="69"/>
      <c r="J78" s="69"/>
      <c r="K78" s="69"/>
      <c r="L78" s="69"/>
      <c r="M78" s="69"/>
      <c r="N78" s="106"/>
      <c r="O78" s="111"/>
      <c r="P78" s="102"/>
      <c r="Q78" s="39"/>
      <c r="R78" s="39"/>
    </row>
    <row r="79" spans="7:18">
      <c r="G79" s="15"/>
      <c r="H79" s="90"/>
      <c r="I79" s="69"/>
      <c r="J79" s="69"/>
      <c r="K79" s="69"/>
      <c r="L79" s="69"/>
      <c r="M79" s="69"/>
      <c r="N79" s="106"/>
      <c r="O79" s="111"/>
      <c r="P79" s="102"/>
      <c r="Q79" s="39"/>
      <c r="R79" s="39"/>
    </row>
    <row r="80" spans="7:18">
      <c r="G80" s="15"/>
      <c r="H80" s="90"/>
      <c r="I80" s="69"/>
      <c r="J80" s="69"/>
      <c r="K80" s="69"/>
      <c r="L80" s="69"/>
      <c r="M80" s="69"/>
      <c r="N80" s="106"/>
      <c r="O80" s="111"/>
      <c r="P80" s="102"/>
      <c r="Q80" s="39"/>
      <c r="R80" s="39"/>
    </row>
    <row r="81" spans="1:18">
      <c r="G81" s="15"/>
      <c r="H81" s="90"/>
      <c r="I81" s="69"/>
      <c r="J81" s="69"/>
      <c r="K81" s="69"/>
      <c r="L81" s="69"/>
      <c r="M81" s="69"/>
      <c r="N81" s="106"/>
      <c r="O81" s="111"/>
      <c r="P81" s="102"/>
      <c r="Q81" s="39"/>
      <c r="R81" s="39"/>
    </row>
    <row r="82" spans="1:18">
      <c r="G82" s="15"/>
      <c r="H82" s="90"/>
      <c r="I82" s="69"/>
      <c r="J82" s="69"/>
      <c r="K82" s="69"/>
      <c r="L82" s="69"/>
      <c r="M82" s="69"/>
      <c r="N82" s="106"/>
      <c r="O82" s="111"/>
      <c r="P82" s="102"/>
      <c r="Q82" s="39"/>
      <c r="R82" s="39"/>
    </row>
    <row r="83" spans="1:18">
      <c r="G83" s="15"/>
      <c r="H83" s="90"/>
      <c r="I83" s="69"/>
      <c r="J83" s="69"/>
      <c r="K83" s="69"/>
      <c r="L83" s="69"/>
      <c r="M83" s="69"/>
      <c r="N83" s="106"/>
      <c r="O83" s="111"/>
      <c r="P83" s="102"/>
      <c r="Q83" s="39"/>
      <c r="R83" s="39"/>
    </row>
    <row r="84" spans="1:18">
      <c r="G84" s="15"/>
      <c r="H84" s="90"/>
      <c r="I84" s="69"/>
      <c r="J84" s="69"/>
      <c r="K84" s="69"/>
      <c r="L84" s="69"/>
      <c r="M84" s="69"/>
      <c r="N84" s="106"/>
      <c r="O84" s="111"/>
      <c r="P84" s="102"/>
      <c r="Q84" s="39"/>
      <c r="R84" s="39"/>
    </row>
    <row r="85" spans="1:18">
      <c r="G85" s="15"/>
      <c r="H85" s="90"/>
      <c r="I85" s="69"/>
      <c r="J85" s="69"/>
      <c r="K85" s="69"/>
      <c r="L85" s="69"/>
      <c r="M85" s="69"/>
      <c r="N85" s="106"/>
      <c r="O85" s="111"/>
      <c r="P85" s="102"/>
      <c r="Q85" s="39"/>
      <c r="R85" s="39"/>
    </row>
    <row r="86" spans="1:18">
      <c r="G86" s="15"/>
      <c r="H86" s="90"/>
      <c r="I86" s="69"/>
      <c r="J86" s="69"/>
      <c r="K86" s="69"/>
      <c r="L86" s="69"/>
      <c r="M86" s="69"/>
      <c r="N86" s="106"/>
      <c r="O86" s="111"/>
      <c r="P86" s="102"/>
      <c r="Q86" s="39"/>
      <c r="R86" s="39"/>
    </row>
    <row r="87" spans="1:18">
      <c r="G87" s="15"/>
      <c r="H87" s="90"/>
      <c r="I87" s="69"/>
      <c r="J87" s="69"/>
      <c r="K87" s="69"/>
      <c r="L87" s="69"/>
      <c r="M87" s="69"/>
      <c r="N87" s="106"/>
      <c r="O87" s="111"/>
      <c r="P87" s="102"/>
      <c r="Q87" s="39"/>
      <c r="R87" s="39"/>
    </row>
    <row r="90" spans="1:18">
      <c r="A90" s="40" t="s">
        <v>0</v>
      </c>
    </row>
  </sheetData>
  <sheetProtection selectLockedCells="1"/>
  <mergeCells count="13">
    <mergeCell ref="C11:F11"/>
    <mergeCell ref="B6:B7"/>
    <mergeCell ref="C6:C7"/>
    <mergeCell ref="D6:D7"/>
    <mergeCell ref="E6:E7"/>
    <mergeCell ref="F6:F7"/>
    <mergeCell ref="B10:F10"/>
    <mergeCell ref="B50:F51"/>
    <mergeCell ref="B15:F15"/>
    <mergeCell ref="B43:F43"/>
    <mergeCell ref="B36:F36"/>
    <mergeCell ref="B28:F28"/>
    <mergeCell ref="B23:F23"/>
  </mergeCells>
  <conditionalFormatting sqref="G37:G42 G24:G27 G29:G35 G44:G48 G16:G22">
    <cfRule type="cellIs" dxfId="3" priority="4" operator="equal">
      <formula>"Erreur"</formula>
    </cfRule>
  </conditionalFormatting>
  <printOptions horizontalCentered="1" verticalCentered="1"/>
  <pageMargins left="0.70866141732283472" right="0.70866141732283472" top="0.19685039370078741" bottom="0.15748031496062992" header="0.31496062992125984" footer="0.31496062992125984"/>
  <pageSetup paperSize="9" scale="68" orientation="portrait" r:id="rId1"/>
  <drawing r:id="rId2"/>
</worksheet>
</file>

<file path=xl/worksheets/sheet3.xml><?xml version="1.0" encoding="utf-8"?>
<worksheet xmlns="http://schemas.openxmlformats.org/spreadsheetml/2006/main" xmlns:r="http://schemas.openxmlformats.org/officeDocument/2006/relationships">
  <sheetPr codeName="Feuil3">
    <pageSetUpPr fitToPage="1"/>
  </sheetPr>
  <dimension ref="A1:AL30"/>
  <sheetViews>
    <sheetView topLeftCell="A16" workbookViewId="0">
      <selection activeCell="Q10" sqref="Q10"/>
    </sheetView>
  </sheetViews>
  <sheetFormatPr baseColWidth="10" defaultColWidth="11.5703125" defaultRowHeight="15"/>
  <cols>
    <col min="1" max="1" width="3.28515625" style="46" customWidth="1"/>
    <col min="2" max="2" width="75.5703125" style="46" bestFit="1" customWidth="1"/>
    <col min="3" max="4" width="10" style="46" customWidth="1"/>
    <col min="5" max="5" width="12" style="46" customWidth="1"/>
    <col min="6" max="6" width="10" style="46" customWidth="1"/>
    <col min="7" max="7" width="3.5703125" style="46" customWidth="1"/>
    <col min="8" max="8" width="24.85546875" style="73" hidden="1" customWidth="1"/>
    <col min="9" max="9" width="22.28515625" style="127" hidden="1" customWidth="1"/>
    <col min="10" max="10" width="20" style="134" hidden="1" customWidth="1"/>
    <col min="11" max="11" width="20.5703125" style="114" hidden="1" customWidth="1"/>
    <col min="12" max="12" width="21.140625" style="119" hidden="1" customWidth="1"/>
    <col min="13" max="13" width="25.42578125" style="157" hidden="1" customWidth="1"/>
    <col min="14" max="14" width="21.85546875" style="73" hidden="1" customWidth="1"/>
    <col min="15" max="15" width="14.140625" style="46" customWidth="1"/>
    <col min="16" max="16" width="11.5703125" style="46" customWidth="1"/>
    <col min="17" max="17" width="13.85546875" style="46" customWidth="1"/>
    <col min="18" max="18" width="18.7109375" style="46" customWidth="1"/>
    <col min="19" max="19" width="17.140625" style="46" customWidth="1"/>
    <col min="20" max="20" width="12.5703125" style="46" customWidth="1"/>
    <col min="21" max="21" width="14.85546875" style="46" customWidth="1"/>
    <col min="22" max="22" width="17" style="46" customWidth="1"/>
    <col min="23" max="23" width="13" style="46" customWidth="1"/>
    <col min="24" max="24" width="8.7109375" style="46" customWidth="1"/>
    <col min="25" max="25" width="13.7109375" style="46" customWidth="1"/>
    <col min="26" max="26" width="11.5703125" style="46" customWidth="1"/>
    <col min="27" max="27" width="15.85546875" style="46" customWidth="1"/>
    <col min="28" max="28" width="14" style="46" customWidth="1"/>
    <col min="29" max="29" width="12.140625" style="46" customWidth="1"/>
    <col min="30" max="30" width="12.5703125" style="46" customWidth="1"/>
    <col min="31" max="31" width="8.140625" style="46" customWidth="1"/>
    <col min="32" max="32" width="9.5703125" style="46" customWidth="1"/>
    <col min="33" max="33" width="13.5703125" style="46" customWidth="1"/>
    <col min="34" max="34" width="11" style="46" customWidth="1"/>
    <col min="35" max="35" width="13.28515625" style="46" customWidth="1"/>
    <col min="36" max="36" width="17.85546875" style="46" customWidth="1"/>
    <col min="37" max="37" width="15.42578125" style="46" customWidth="1"/>
    <col min="38" max="38" width="12.7109375" style="46" customWidth="1"/>
    <col min="39" max="39" width="12.42578125" style="46" customWidth="1"/>
    <col min="40" max="40" width="10.28515625" style="46" customWidth="1"/>
    <col min="41" max="41" width="14.28515625" style="46" customWidth="1"/>
    <col min="42" max="42" width="15.28515625" style="46" customWidth="1"/>
    <col min="43" max="43" width="14.42578125" style="46" customWidth="1"/>
    <col min="44" max="44" width="13.28515625" style="46" customWidth="1"/>
    <col min="45" max="45" width="12.85546875" style="46" customWidth="1"/>
    <col min="46" max="46" width="14.28515625" style="46" customWidth="1"/>
    <col min="47" max="47" width="11.140625" style="46" customWidth="1"/>
    <col min="48" max="48" width="8.28515625" style="46" customWidth="1"/>
    <col min="49" max="49" width="10.7109375" style="46" customWidth="1"/>
    <col min="50" max="16384" width="11.5703125" style="46"/>
  </cols>
  <sheetData>
    <row r="1" spans="1:14">
      <c r="A1" s="45"/>
      <c r="B1" s="18"/>
      <c r="C1" s="45"/>
      <c r="D1" s="45"/>
      <c r="E1" s="45"/>
      <c r="F1" s="45"/>
      <c r="G1" s="45"/>
      <c r="H1" s="71"/>
      <c r="I1" s="126"/>
      <c r="J1" s="133"/>
      <c r="K1" s="124"/>
    </row>
    <row r="2" spans="1:14">
      <c r="A2" s="45"/>
      <c r="B2" s="18"/>
      <c r="C2" s="45"/>
      <c r="D2" s="45"/>
      <c r="E2" s="45"/>
      <c r="F2" s="45"/>
      <c r="G2" s="45"/>
      <c r="H2" s="71"/>
      <c r="I2" s="126"/>
      <c r="J2" s="133"/>
      <c r="K2" s="124"/>
    </row>
    <row r="3" spans="1:14">
      <c r="A3" s="45"/>
      <c r="C3" s="45"/>
      <c r="E3" s="45"/>
      <c r="F3" s="45"/>
      <c r="G3" s="45"/>
      <c r="J3" s="133"/>
      <c r="K3" s="124"/>
    </row>
    <row r="4" spans="1:14">
      <c r="A4" s="45"/>
      <c r="C4" s="45"/>
      <c r="E4" s="45"/>
      <c r="F4" s="45"/>
      <c r="G4" s="45"/>
      <c r="J4" s="133"/>
      <c r="K4" s="124"/>
    </row>
    <row r="5" spans="1:14">
      <c r="A5" s="45"/>
      <c r="C5" s="45"/>
      <c r="E5" s="45"/>
      <c r="F5" s="45"/>
      <c r="G5" s="45"/>
      <c r="J5" s="133"/>
      <c r="K5" s="124"/>
    </row>
    <row r="6" spans="1:14">
      <c r="A6" s="45"/>
      <c r="B6" s="170"/>
      <c r="C6" s="170"/>
      <c r="D6" s="170"/>
      <c r="E6" s="170"/>
      <c r="F6" s="170"/>
      <c r="G6" s="45"/>
    </row>
    <row r="7" spans="1:14">
      <c r="A7" s="45"/>
      <c r="B7" s="170"/>
      <c r="C7" s="170"/>
      <c r="D7" s="170"/>
      <c r="E7" s="170"/>
      <c r="F7" s="170"/>
      <c r="G7" s="45"/>
    </row>
    <row r="8" spans="1:14">
      <c r="A8" s="45"/>
      <c r="B8" s="37"/>
      <c r="C8" s="37"/>
      <c r="D8" s="37"/>
      <c r="E8" s="37"/>
      <c r="F8" s="37"/>
      <c r="G8" s="45"/>
    </row>
    <row r="9" spans="1:14" ht="14.45" customHeight="1">
      <c r="A9" s="45"/>
      <c r="B9" s="45"/>
      <c r="C9" s="45"/>
      <c r="E9" s="45"/>
      <c r="G9" s="45"/>
      <c r="H9" s="74" t="s">
        <v>34</v>
      </c>
      <c r="I9" s="128"/>
      <c r="J9" s="135"/>
      <c r="K9" s="115"/>
      <c r="L9" s="120"/>
      <c r="M9" s="158"/>
      <c r="N9" s="74"/>
    </row>
    <row r="10" spans="1:14" ht="21">
      <c r="A10" s="45"/>
      <c r="B10" s="164" t="s">
        <v>45</v>
      </c>
      <c r="C10" s="19"/>
      <c r="D10" s="19"/>
      <c r="E10" s="19"/>
      <c r="F10" s="19"/>
      <c r="G10" s="45"/>
      <c r="H10" s="71"/>
      <c r="I10" s="126"/>
    </row>
    <row r="11" spans="1:14">
      <c r="A11" s="45"/>
      <c r="B11" s="149"/>
      <c r="G11" s="45"/>
    </row>
    <row r="12" spans="1:14">
      <c r="A12" s="45"/>
      <c r="G12" s="45"/>
    </row>
    <row r="13" spans="1:14" ht="15" customHeight="1">
      <c r="A13" s="45"/>
      <c r="B13" s="155" t="str">
        <f>IF(Autodiagnostic!G50=29,"","Votre questionnaire d'autodiagnostic n'est pas complet. Merci de le compléter intégralement pour accéder à ce rapport.")</f>
        <v>Votre questionnaire d'autodiagnostic n'est pas complet. Merci de le compléter intégralement pour accéder à ce rapport.</v>
      </c>
      <c r="C13" s="155"/>
      <c r="D13" s="155"/>
      <c r="E13" s="141"/>
      <c r="F13" s="141"/>
      <c r="G13" s="45"/>
      <c r="H13" s="71"/>
      <c r="I13" s="126"/>
    </row>
    <row r="14" spans="1:14">
      <c r="A14" s="45"/>
      <c r="B14" s="185" t="str">
        <f>IF(B13="","Ce rapport de synthèse a été établi sur la base des réponses que vous avez apportées à l'auto diagnostic.","")</f>
        <v/>
      </c>
      <c r="C14" s="185"/>
      <c r="D14" s="185"/>
      <c r="E14" s="185"/>
      <c r="F14" s="162"/>
      <c r="G14" s="45"/>
    </row>
    <row r="15" spans="1:14">
      <c r="A15" s="45"/>
      <c r="G15" s="45"/>
    </row>
    <row r="16" spans="1:14">
      <c r="A16" s="45"/>
      <c r="B16" s="48"/>
      <c r="C16" s="19"/>
      <c r="D16" s="19"/>
      <c r="E16" s="19"/>
      <c r="F16" s="19"/>
      <c r="G16" s="45"/>
    </row>
    <row r="17" spans="1:38">
      <c r="A17" s="45"/>
      <c r="B17" s="183" t="s">
        <v>144</v>
      </c>
      <c r="C17" s="183"/>
      <c r="D17" s="183"/>
      <c r="E17" s="183"/>
      <c r="F17" s="19"/>
      <c r="G17" s="45"/>
      <c r="H17" s="113" t="s">
        <v>28</v>
      </c>
      <c r="I17" s="129">
        <v>7</v>
      </c>
      <c r="J17" s="136">
        <v>12</v>
      </c>
      <c r="K17" s="116">
        <v>18</v>
      </c>
      <c r="L17" s="121">
        <v>23</v>
      </c>
      <c r="M17" s="159">
        <v>29</v>
      </c>
      <c r="N17" s="112"/>
    </row>
    <row r="18" spans="1:38" ht="53.25" customHeight="1">
      <c r="B18" s="184" t="str">
        <f>IF(Autodiagnostic!$G$50&lt;29,"",IF(Autodiagnostic!I50&lt;I17,'Rapport de synthèse'!I18,IF(Autodiagnostic!I50&lt;J17,'Rapport de synthèse'!J18,IF(Autodiagnostic!I50&lt;K17,'Rapport de synthèse'!K18,IF(Autodiagnostic!I50&lt;L17,'Rapport de synthèse'!L18,IF(Autodiagnostic!I50&lt;M17,'Rapport de synthèse'!M18,'Rapport de synthèse'!N18))))))</f>
        <v/>
      </c>
      <c r="C18" s="184"/>
      <c r="D18" s="184"/>
      <c r="E18" s="184"/>
      <c r="F18" s="21" t="str">
        <f>+Autodiagnostic!I50</f>
        <v/>
      </c>
      <c r="G18" s="45"/>
      <c r="H18" s="75"/>
      <c r="I18" s="127" t="s">
        <v>145</v>
      </c>
      <c r="J18" s="134" t="s">
        <v>146</v>
      </c>
      <c r="K18" s="114" t="s">
        <v>147</v>
      </c>
      <c r="L18" s="119" t="s">
        <v>102</v>
      </c>
      <c r="M18" s="157" t="s">
        <v>149</v>
      </c>
      <c r="N18" s="72"/>
    </row>
    <row r="19" spans="1:38">
      <c r="A19" s="45"/>
      <c r="B19" s="19"/>
      <c r="C19" s="19"/>
      <c r="D19" s="19"/>
      <c r="E19" s="19"/>
      <c r="F19" s="19"/>
      <c r="G19" s="45"/>
      <c r="H19" s="76"/>
      <c r="I19" s="126"/>
    </row>
    <row r="20" spans="1:38" s="26" customFormat="1">
      <c r="A20" s="23"/>
      <c r="B20" s="183" t="s">
        <v>153</v>
      </c>
      <c r="C20" s="183"/>
      <c r="D20" s="183"/>
      <c r="E20" s="183"/>
      <c r="F20" s="25"/>
      <c r="G20" s="23"/>
      <c r="H20" s="113" t="s">
        <v>28</v>
      </c>
      <c r="I20" s="130">
        <f>Autodiagnostic!K15/4</f>
        <v>1.75</v>
      </c>
      <c r="J20" s="137">
        <f>I20*2</f>
        <v>3.5</v>
      </c>
      <c r="K20" s="117">
        <f>I20*3</f>
        <v>5.25</v>
      </c>
      <c r="L20" s="122">
        <f>I20*4</f>
        <v>7</v>
      </c>
      <c r="M20" s="160">
        <f>J20*4</f>
        <v>14</v>
      </c>
      <c r="N20" s="73"/>
    </row>
    <row r="21" spans="1:38" s="58" customFormat="1" ht="63.75" customHeight="1">
      <c r="A21" s="55"/>
      <c r="B21" s="182" t="str">
        <f>IF(Autodiagnostic!$G$50&lt;29,"",IF(Autodiagnostic!$I$15&lt;I20,'Rapport de synthèse'!I21,IF(Autodiagnostic!$I$15&lt;J20,'Rapport de synthèse'!J21,IF(Autodiagnostic!$I$15&lt;K20,'Rapport de synthèse'!K21,IF(Autodiagnostic!$I$15&lt;L20,'Rapport de synthèse'!L21,'Rapport de synthèse'!M21)))))</f>
        <v/>
      </c>
      <c r="C21" s="182"/>
      <c r="D21" s="182"/>
      <c r="E21" s="182"/>
      <c r="F21" s="56"/>
      <c r="G21" s="55"/>
      <c r="H21" s="77" t="s">
        <v>29</v>
      </c>
      <c r="I21" s="131" t="s">
        <v>89</v>
      </c>
      <c r="J21" s="138" t="s">
        <v>156</v>
      </c>
      <c r="K21" s="118" t="s">
        <v>90</v>
      </c>
      <c r="L21" s="123" t="s">
        <v>150</v>
      </c>
      <c r="M21" s="161" t="s">
        <v>148</v>
      </c>
      <c r="N21" s="78"/>
    </row>
    <row r="22" spans="1:38" s="26" customFormat="1">
      <c r="A22" s="23"/>
      <c r="B22" s="165" t="s">
        <v>17</v>
      </c>
      <c r="C22" s="165"/>
      <c r="D22" s="165"/>
      <c r="E22" s="165"/>
      <c r="F22" s="19"/>
      <c r="G22" s="23"/>
      <c r="H22" s="113" t="s">
        <v>28</v>
      </c>
      <c r="I22" s="130">
        <f>Autodiagnostic!K23/4</f>
        <v>1</v>
      </c>
      <c r="J22" s="137">
        <f>I22*2</f>
        <v>2</v>
      </c>
      <c r="K22" s="117">
        <f>I22*3</f>
        <v>3</v>
      </c>
      <c r="L22" s="122">
        <f>I22*4</f>
        <v>4</v>
      </c>
      <c r="M22" s="160">
        <f>J22*4</f>
        <v>8</v>
      </c>
      <c r="N22" s="73"/>
    </row>
    <row r="23" spans="1:38" s="57" customFormat="1" ht="63.75" customHeight="1">
      <c r="A23" s="58"/>
      <c r="B23" s="182" t="str">
        <f>IF(Autodiagnostic!$G$50&lt;29,"",IF(Autodiagnostic!$I$23&lt;I22,'Rapport de synthèse'!I23,IF(Autodiagnostic!$I$23&lt;J22,'Rapport de synthèse'!J23,IF(Autodiagnostic!$I$23&lt;K22,'Rapport de synthèse'!K23,IF(Autodiagnostic!$I$23&lt;L22,'Rapport de synthèse'!L23,'Rapport de synthèse'!M23)))))</f>
        <v/>
      </c>
      <c r="C23" s="182"/>
      <c r="D23" s="182"/>
      <c r="E23" s="182"/>
      <c r="F23" s="56"/>
      <c r="G23" s="59"/>
      <c r="H23" s="77" t="s">
        <v>30</v>
      </c>
      <c r="I23" s="131" t="s">
        <v>161</v>
      </c>
      <c r="J23" s="140" t="s">
        <v>161</v>
      </c>
      <c r="K23" s="118" t="s">
        <v>160</v>
      </c>
      <c r="L23" s="123" t="s">
        <v>159</v>
      </c>
      <c r="M23" s="161" t="s">
        <v>158</v>
      </c>
      <c r="N23" s="78"/>
      <c r="O23" s="58"/>
      <c r="P23" s="58"/>
      <c r="Q23" s="58"/>
      <c r="R23" s="58"/>
      <c r="S23" s="58"/>
      <c r="T23" s="58"/>
      <c r="U23" s="58"/>
      <c r="V23" s="58"/>
      <c r="W23" s="58"/>
      <c r="X23" s="58"/>
      <c r="Y23" s="58"/>
      <c r="Z23" s="58"/>
      <c r="AA23" s="58"/>
      <c r="AB23" s="58"/>
      <c r="AC23" s="58"/>
      <c r="AD23" s="58"/>
      <c r="AE23" s="58"/>
      <c r="AF23" s="58"/>
      <c r="AG23" s="58"/>
      <c r="AH23" s="58"/>
      <c r="AI23" s="58"/>
      <c r="AJ23" s="58"/>
      <c r="AK23" s="58"/>
      <c r="AL23" s="58"/>
    </row>
    <row r="24" spans="1:38" s="26" customFormat="1">
      <c r="B24" s="165" t="s">
        <v>12</v>
      </c>
      <c r="C24" s="165"/>
      <c r="D24" s="165"/>
      <c r="E24" s="165"/>
      <c r="F24" s="19"/>
      <c r="G24" s="27"/>
      <c r="H24" s="113" t="s">
        <v>28</v>
      </c>
      <c r="I24" s="130">
        <f>Autodiagnostic!K28/4</f>
        <v>1.75</v>
      </c>
      <c r="J24" s="137">
        <f>I24*2</f>
        <v>3.5</v>
      </c>
      <c r="K24" s="117">
        <f>I24*3</f>
        <v>5.25</v>
      </c>
      <c r="L24" s="122">
        <f>I24*4</f>
        <v>7</v>
      </c>
      <c r="M24" s="160">
        <f>J24*4</f>
        <v>14</v>
      </c>
      <c r="N24" s="73"/>
    </row>
    <row r="25" spans="1:38" s="57" customFormat="1" ht="63.75" customHeight="1">
      <c r="A25" s="58"/>
      <c r="B25" s="182" t="str">
        <f>IF(Autodiagnostic!$G$50&lt;29,"",IF(Autodiagnostic!$I$28&lt;I24,'Rapport de synthèse'!I25,IF(Autodiagnostic!$I$28&lt;J24,'Rapport de synthèse'!J25,IF(Autodiagnostic!$I$28&lt;K24,'Rapport de synthèse'!K25,IF(Autodiagnostic!$I$28&lt;L24,'Rapport de synthèse'!L25,'Rapport de synthèse'!M25)))))</f>
        <v/>
      </c>
      <c r="C25" s="182"/>
      <c r="D25" s="182"/>
      <c r="E25" s="182"/>
      <c r="F25" s="56"/>
      <c r="G25" s="60"/>
      <c r="H25" s="79" t="s">
        <v>31</v>
      </c>
      <c r="I25" s="131" t="s">
        <v>92</v>
      </c>
      <c r="J25" s="140" t="s">
        <v>92</v>
      </c>
      <c r="K25" s="118" t="s">
        <v>93</v>
      </c>
      <c r="L25" s="123" t="s">
        <v>151</v>
      </c>
      <c r="M25" s="161" t="s">
        <v>94</v>
      </c>
      <c r="N25" s="78"/>
      <c r="O25" s="58"/>
      <c r="P25" s="58"/>
      <c r="Q25" s="58"/>
      <c r="R25" s="58"/>
      <c r="S25" s="58"/>
      <c r="T25" s="58"/>
      <c r="U25" s="58"/>
      <c r="V25" s="58"/>
      <c r="W25" s="58"/>
      <c r="X25" s="58"/>
      <c r="Y25" s="58"/>
      <c r="Z25" s="58"/>
      <c r="AA25" s="58"/>
      <c r="AB25" s="58"/>
      <c r="AC25" s="58"/>
      <c r="AD25" s="58"/>
      <c r="AE25" s="58"/>
      <c r="AF25" s="58"/>
      <c r="AG25" s="58"/>
      <c r="AH25" s="58"/>
      <c r="AI25" s="58"/>
      <c r="AJ25" s="58"/>
      <c r="AK25" s="58"/>
      <c r="AL25" s="58"/>
    </row>
    <row r="26" spans="1:38" s="26" customFormat="1">
      <c r="B26" s="165" t="s">
        <v>55</v>
      </c>
      <c r="C26" s="165"/>
      <c r="D26" s="165"/>
      <c r="E26" s="165"/>
      <c r="F26" s="19"/>
      <c r="G26" s="24"/>
      <c r="H26" s="113" t="s">
        <v>28</v>
      </c>
      <c r="I26" s="130">
        <f>Autodiagnostic!K36/4</f>
        <v>1.5</v>
      </c>
      <c r="J26" s="137">
        <f>I26*2</f>
        <v>3</v>
      </c>
      <c r="K26" s="117">
        <f>I26*3</f>
        <v>4.5</v>
      </c>
      <c r="L26" s="122">
        <f>I26*4</f>
        <v>6</v>
      </c>
      <c r="M26" s="160">
        <f>J26*4</f>
        <v>12</v>
      </c>
      <c r="N26" s="73"/>
    </row>
    <row r="27" spans="1:38" s="57" customFormat="1" ht="63.75" customHeight="1">
      <c r="A27" s="58"/>
      <c r="B27" s="182" t="str">
        <f>IF(Autodiagnostic!$G$50&lt;29,"",IF(Autodiagnostic!$I$36&lt;I26,'Rapport de synthèse'!I27,IF(Autodiagnostic!$I$36&lt;J26,'Rapport de synthèse'!J27,IF(Autodiagnostic!$I$36&lt;K26,'Rapport de synthèse'!K27,IF(Autodiagnostic!$I$36&lt;L26,'Rapport de synthèse'!L27,'Rapport de synthèse'!M27)))))</f>
        <v/>
      </c>
      <c r="C27" s="182"/>
      <c r="D27" s="182"/>
      <c r="E27" s="182"/>
      <c r="F27" s="56"/>
      <c r="G27" s="60"/>
      <c r="H27" s="79" t="s">
        <v>32</v>
      </c>
      <c r="I27" s="131" t="s">
        <v>95</v>
      </c>
      <c r="J27" s="138" t="s">
        <v>96</v>
      </c>
      <c r="K27" s="118" t="s">
        <v>97</v>
      </c>
      <c r="L27" s="123" t="s">
        <v>152</v>
      </c>
      <c r="M27" s="161" t="s">
        <v>98</v>
      </c>
      <c r="N27" s="78"/>
      <c r="O27" s="58"/>
      <c r="P27" s="58"/>
      <c r="Q27" s="58"/>
      <c r="R27" s="58"/>
      <c r="S27" s="58"/>
      <c r="T27" s="58"/>
      <c r="U27" s="58"/>
      <c r="V27" s="58"/>
      <c r="W27" s="58"/>
      <c r="X27" s="58"/>
      <c r="Y27" s="58"/>
      <c r="Z27" s="58"/>
      <c r="AA27" s="58"/>
      <c r="AB27" s="58"/>
      <c r="AC27" s="58"/>
      <c r="AD27" s="58"/>
      <c r="AE27" s="58"/>
      <c r="AF27" s="58"/>
      <c r="AG27" s="58"/>
      <c r="AH27" s="58"/>
      <c r="AI27" s="58"/>
      <c r="AJ27" s="58"/>
      <c r="AK27" s="58"/>
      <c r="AL27" s="58"/>
    </row>
    <row r="28" spans="1:38" s="26" customFormat="1">
      <c r="B28" s="165" t="s">
        <v>9</v>
      </c>
      <c r="C28" s="165"/>
      <c r="D28" s="165"/>
      <c r="E28" s="165"/>
      <c r="F28" s="19"/>
      <c r="G28" s="24"/>
      <c r="H28" s="113" t="s">
        <v>28</v>
      </c>
      <c r="I28" s="130">
        <f>Autodiagnostic!K43/4</f>
        <v>1.25</v>
      </c>
      <c r="J28" s="137">
        <f>I28*2</f>
        <v>2.5</v>
      </c>
      <c r="K28" s="117">
        <f>I28*3</f>
        <v>3.75</v>
      </c>
      <c r="L28" s="122">
        <f>I28*4</f>
        <v>5</v>
      </c>
      <c r="M28" s="160">
        <f>J28*4</f>
        <v>10</v>
      </c>
      <c r="N28" s="73"/>
    </row>
    <row r="29" spans="1:38" s="57" customFormat="1" ht="63.75" customHeight="1">
      <c r="A29" s="58"/>
      <c r="B29" s="182" t="str">
        <f>IF(Autodiagnostic!$G$50&lt;29,"",IF(Autodiagnostic!$I$43&lt;I28,'Rapport de synthèse'!I29,IF(Autodiagnostic!$I$43&lt;J28,'Rapport de synthèse'!J29,IF(Autodiagnostic!$I$43&lt;K28,'Rapport de synthèse'!K29,IF(Autodiagnostic!$I$43&lt;L28,'Rapport de synthèse'!L29,'Rapport de synthèse'!M29)))))</f>
        <v/>
      </c>
      <c r="C29" s="182"/>
      <c r="D29" s="182"/>
      <c r="E29" s="182"/>
      <c r="F29" s="11"/>
      <c r="G29" s="60"/>
      <c r="H29" s="80" t="s">
        <v>33</v>
      </c>
      <c r="I29" s="131" t="s">
        <v>100</v>
      </c>
      <c r="J29" s="138" t="s">
        <v>100</v>
      </c>
      <c r="K29" s="118" t="s">
        <v>101</v>
      </c>
      <c r="L29" s="123" t="s">
        <v>109</v>
      </c>
      <c r="M29" s="161" t="s">
        <v>109</v>
      </c>
      <c r="N29" s="78"/>
      <c r="O29" s="58"/>
      <c r="P29" s="58"/>
      <c r="Q29" s="58"/>
      <c r="R29" s="58"/>
      <c r="S29" s="58"/>
      <c r="T29" s="58"/>
      <c r="U29" s="58"/>
      <c r="V29" s="58"/>
      <c r="W29" s="58"/>
      <c r="X29" s="58"/>
      <c r="Y29" s="58"/>
      <c r="Z29" s="58"/>
      <c r="AA29" s="58"/>
      <c r="AB29" s="58"/>
      <c r="AC29" s="58"/>
      <c r="AD29" s="58"/>
      <c r="AE29" s="58"/>
      <c r="AF29" s="58"/>
      <c r="AG29" s="58"/>
      <c r="AH29" s="58"/>
      <c r="AI29" s="58"/>
      <c r="AJ29" s="58"/>
      <c r="AK29" s="58"/>
      <c r="AL29" s="58"/>
    </row>
    <row r="30" spans="1:38" s="26" customFormat="1">
      <c r="A30" s="46"/>
      <c r="B30" s="22"/>
      <c r="C30" s="22"/>
      <c r="D30" s="22"/>
      <c r="E30" s="22"/>
      <c r="F30" s="20"/>
      <c r="G30" s="47"/>
      <c r="H30" s="81"/>
      <c r="I30" s="132"/>
      <c r="J30" s="139"/>
      <c r="K30" s="125"/>
      <c r="L30" s="122"/>
      <c r="M30" s="160"/>
      <c r="N30" s="73"/>
      <c r="O30" s="46"/>
      <c r="P30" s="46"/>
      <c r="Q30" s="46"/>
      <c r="R30" s="46"/>
      <c r="S30" s="46"/>
      <c r="T30" s="46"/>
      <c r="U30" s="46"/>
      <c r="V30" s="46"/>
      <c r="W30" s="46"/>
      <c r="X30" s="46"/>
      <c r="Y30" s="46"/>
      <c r="Z30" s="46"/>
      <c r="AA30" s="46"/>
      <c r="AB30" s="46"/>
      <c r="AC30" s="46"/>
      <c r="AD30" s="46"/>
      <c r="AE30" s="46"/>
      <c r="AF30" s="46"/>
      <c r="AG30" s="46"/>
      <c r="AH30" s="46"/>
      <c r="AI30" s="46"/>
      <c r="AJ30" s="46"/>
      <c r="AK30" s="46"/>
      <c r="AL30" s="46"/>
    </row>
  </sheetData>
  <sheetProtection selectLockedCells="1"/>
  <mergeCells count="14">
    <mergeCell ref="F6:F7"/>
    <mergeCell ref="B14:E14"/>
    <mergeCell ref="B6:B7"/>
    <mergeCell ref="C6:C7"/>
    <mergeCell ref="D6:D7"/>
    <mergeCell ref="E6:E7"/>
    <mergeCell ref="B25:E25"/>
    <mergeCell ref="B27:E27"/>
    <mergeCell ref="B29:E29"/>
    <mergeCell ref="B17:E17"/>
    <mergeCell ref="B18:E18"/>
    <mergeCell ref="B20:E20"/>
    <mergeCell ref="B21:E21"/>
    <mergeCell ref="B23:E23"/>
  </mergeCells>
  <conditionalFormatting sqref="F18">
    <cfRule type="iconSet" priority="23">
      <iconSet iconSet="3Flags" showValue="0">
        <cfvo type="percent" val="0"/>
        <cfvo type="num" val="12"/>
        <cfvo type="num" val="26"/>
      </iconSet>
    </cfRule>
  </conditionalFormatting>
  <printOptions horizontalCentered="1" verticalCentered="1"/>
  <pageMargins left="0.70866141732283472" right="0.70866141732283472" top="0.19685039370078741" bottom="0.15748031496062992" header="0.31496062992125984" footer="0.31496062992125984"/>
  <pageSetup paperSize="9" scale="78" orientation="portrait" r:id="rId1"/>
</worksheet>
</file>

<file path=xl/worksheets/sheet4.xml><?xml version="1.0" encoding="utf-8"?>
<worksheet xmlns="http://schemas.openxmlformats.org/spreadsheetml/2006/main" xmlns:r="http://schemas.openxmlformats.org/officeDocument/2006/relationships">
  <sheetPr codeName="Feuil4">
    <pageSetUpPr fitToPage="1"/>
  </sheetPr>
  <dimension ref="A1:J50"/>
  <sheetViews>
    <sheetView topLeftCell="B1" zoomScale="90" zoomScaleNormal="90" workbookViewId="0">
      <selection activeCell="C16" sqref="C16:G16"/>
    </sheetView>
  </sheetViews>
  <sheetFormatPr baseColWidth="10" defaultColWidth="11.5703125" defaultRowHeight="15"/>
  <cols>
    <col min="1" max="1" width="3.5703125" style="46" hidden="1" customWidth="1"/>
    <col min="2" max="2" width="9" style="46" customWidth="1"/>
    <col min="3" max="3" width="75.5703125" style="46" bestFit="1" customWidth="1"/>
    <col min="4" max="5" width="10" style="46" customWidth="1"/>
    <col min="6" max="6" width="12" style="46" customWidth="1"/>
    <col min="7" max="7" width="10" style="46" customWidth="1"/>
    <col min="8" max="8" width="9.28515625" style="93" customWidth="1"/>
    <col min="9" max="9" width="13" style="84" customWidth="1"/>
    <col min="10" max="10" width="14.140625" style="143" hidden="1" customWidth="1"/>
    <col min="11" max="26" width="13.28515625" style="46" customWidth="1"/>
    <col min="27" max="16384" width="11.5703125" style="46"/>
  </cols>
  <sheetData>
    <row r="1" spans="1:10">
      <c r="A1" s="45"/>
      <c r="B1" s="45"/>
      <c r="C1" s="18"/>
      <c r="D1" s="45"/>
      <c r="E1" s="45"/>
      <c r="F1" s="45"/>
      <c r="G1" s="45"/>
      <c r="H1" s="92"/>
      <c r="I1" s="83"/>
      <c r="J1" s="144"/>
    </row>
    <row r="2" spans="1:10">
      <c r="A2" s="45"/>
      <c r="B2" s="45"/>
      <c r="C2" s="18"/>
      <c r="D2" s="45"/>
      <c r="E2" s="45"/>
      <c r="F2" s="45"/>
      <c r="G2" s="45"/>
      <c r="H2" s="92"/>
      <c r="I2" s="83"/>
      <c r="J2" s="144"/>
    </row>
    <row r="3" spans="1:10">
      <c r="A3" s="45"/>
      <c r="B3" s="45"/>
      <c r="D3" s="45"/>
      <c r="F3" s="45"/>
      <c r="G3" s="45"/>
      <c r="H3" s="92"/>
      <c r="I3" s="83"/>
      <c r="J3" s="144"/>
    </row>
    <row r="4" spans="1:10">
      <c r="A4" s="45"/>
      <c r="B4" s="45"/>
      <c r="D4" s="45"/>
      <c r="F4" s="45"/>
      <c r="G4" s="45"/>
      <c r="H4" s="92"/>
      <c r="I4" s="83"/>
      <c r="J4" s="144"/>
    </row>
    <row r="5" spans="1:10">
      <c r="A5" s="45"/>
      <c r="B5" s="45"/>
      <c r="D5" s="45"/>
      <c r="F5" s="45"/>
      <c r="G5" s="45"/>
      <c r="H5" s="92"/>
      <c r="I5" s="83"/>
      <c r="J5" s="144"/>
    </row>
    <row r="6" spans="1:10">
      <c r="A6" s="45"/>
      <c r="B6" s="45"/>
      <c r="C6" s="170"/>
      <c r="D6" s="170"/>
      <c r="E6" s="170"/>
      <c r="F6" s="170"/>
      <c r="G6" s="170"/>
      <c r="H6" s="92"/>
      <c r="I6" s="83"/>
      <c r="J6" s="144"/>
    </row>
    <row r="7" spans="1:10">
      <c r="A7" s="45"/>
      <c r="B7" s="45"/>
      <c r="C7" s="170"/>
      <c r="D7" s="170"/>
      <c r="E7" s="170"/>
      <c r="F7" s="170"/>
      <c r="G7" s="170"/>
      <c r="H7" s="92"/>
      <c r="I7" s="83"/>
      <c r="J7" s="144"/>
    </row>
    <row r="8" spans="1:10" ht="14.45" customHeight="1">
      <c r="A8" s="45"/>
      <c r="B8" s="45"/>
      <c r="C8" s="45"/>
      <c r="D8" s="45"/>
      <c r="F8" s="45"/>
      <c r="H8" s="92"/>
      <c r="I8" s="83"/>
      <c r="J8" s="144"/>
    </row>
    <row r="9" spans="1:10" ht="21">
      <c r="A9" s="45"/>
      <c r="B9" s="164" t="s">
        <v>27</v>
      </c>
      <c r="D9" s="19"/>
      <c r="E9" s="19"/>
      <c r="F9" s="19"/>
      <c r="G9" s="19"/>
      <c r="H9" s="92"/>
      <c r="I9" s="83"/>
      <c r="J9" s="144"/>
    </row>
    <row r="10" spans="1:10" ht="21">
      <c r="A10" s="45"/>
      <c r="B10" s="45"/>
      <c r="C10" s="49"/>
      <c r="D10" s="19"/>
      <c r="E10" s="19"/>
      <c r="F10" s="19"/>
      <c r="G10" s="19"/>
      <c r="H10" s="92"/>
      <c r="I10" s="83"/>
      <c r="J10" s="144"/>
    </row>
    <row r="11" spans="1:10">
      <c r="A11" s="45"/>
      <c r="B11" s="45"/>
      <c r="C11" s="185" t="str">
        <f>IF(Autodiagnostic!G50=29,"","Votre questionnaire d'autodiagnostic n'est pas complet. Merci de le compléter intégralement pour accéder à ce rapport.")</f>
        <v>Votre questionnaire d'autodiagnostic n'est pas complet. Merci de le compléter intégralement pour accéder à ce rapport.</v>
      </c>
      <c r="D11" s="185"/>
      <c r="E11" s="185"/>
      <c r="F11" s="185"/>
      <c r="G11" s="185"/>
      <c r="H11" s="92"/>
      <c r="I11" s="83"/>
      <c r="J11" s="143" t="s">
        <v>37</v>
      </c>
    </row>
    <row r="12" spans="1:10" ht="15" customHeight="1">
      <c r="A12" s="45"/>
      <c r="B12" s="45"/>
      <c r="C12" s="185" t="str">
        <f>IF(C11="","Ce plan d'action a été établi sur la base des réponses que vous avez apportées à l'auto diagnostic.","")</f>
        <v/>
      </c>
      <c r="D12" s="185"/>
      <c r="E12" s="185"/>
      <c r="F12" s="185"/>
      <c r="G12" s="185"/>
      <c r="H12" s="92"/>
      <c r="I12" s="83"/>
      <c r="J12" s="144" t="s">
        <v>104</v>
      </c>
    </row>
    <row r="13" spans="1:10" ht="18.75">
      <c r="C13" s="50"/>
    </row>
    <row r="14" spans="1:10">
      <c r="C14" s="167"/>
      <c r="D14" s="167"/>
      <c r="E14" s="167"/>
      <c r="F14" s="167"/>
      <c r="G14" s="167"/>
    </row>
    <row r="15" spans="1:10" s="40" customFormat="1">
      <c r="A15" s="38"/>
      <c r="B15" s="183" t="s">
        <v>47</v>
      </c>
      <c r="C15" s="183"/>
      <c r="D15" s="183"/>
      <c r="E15" s="183"/>
      <c r="F15" s="183"/>
      <c r="G15" s="166"/>
      <c r="H15" s="94"/>
      <c r="I15" s="53"/>
      <c r="J15" s="145"/>
    </row>
    <row r="16" spans="1:10" ht="30" customHeight="1">
      <c r="A16" s="34" t="str">
        <f>IF(Autodiagnostic!$G$50&lt;32,"","1")</f>
        <v/>
      </c>
      <c r="B16" s="82" t="str">
        <f>IF(Autodiagnostic!$G$50&lt;29,"",IF(Autodiagnostic!I16&gt;0.75,"Point fort",IF(Autodiagnostic!I16&lt;0.35,"Piste de progrès","")))</f>
        <v/>
      </c>
      <c r="C16" s="186" t="str">
        <f>IF(Autodiagnostic!$G$50&lt;29,"",IF(Autodiagnostic!I16&gt;0.5,Autodiagnostic!O16,Autodiagnostic!N16))</f>
        <v/>
      </c>
      <c r="D16" s="186"/>
      <c r="E16" s="186"/>
      <c r="F16" s="186"/>
      <c r="G16" s="186"/>
      <c r="H16" s="95" t="str">
        <f>IF(B16="piste de progrès","Action à mener","")</f>
        <v/>
      </c>
      <c r="I16" s="96" t="str">
        <f>IF(H16="Action à mener",IF(Autodiagnostic!H16=1,"Urgent",IF(Autodiagnostic!H16=2,"Assez urgent","")),"")</f>
        <v/>
      </c>
      <c r="J16" s="143">
        <f>Autodiagnostic!I16</f>
        <v>0</v>
      </c>
    </row>
    <row r="17" spans="1:10" ht="30" customHeight="1">
      <c r="B17" s="82" t="str">
        <f>IF(Autodiagnostic!$G$50&lt;29,"",IF(Autodiagnostic!I17&gt;0.75,"Point fort",IF(Autodiagnostic!I17&lt;0.35,"Piste de progrès","")))</f>
        <v/>
      </c>
      <c r="C17" s="186" t="str">
        <f>IF(Autodiagnostic!$G$50&lt;29,"",IF(Autodiagnostic!I17&gt;0.5,Autodiagnostic!O17,Autodiagnostic!N17))</f>
        <v/>
      </c>
      <c r="D17" s="186"/>
      <c r="E17" s="186"/>
      <c r="F17" s="186"/>
      <c r="G17" s="186"/>
      <c r="H17" s="95" t="str">
        <f t="shared" ref="H17:H21" si="0">IF(B17="piste de progrès","Action à mener","")</f>
        <v/>
      </c>
      <c r="I17" s="96" t="str">
        <f>IF(H17="Action à mener",IF(Autodiagnostic!H17=1,"Urgent",IF(Autodiagnostic!H17=2,"Assez urgent","")),"")</f>
        <v/>
      </c>
      <c r="J17" s="143">
        <f>Autodiagnostic!I17</f>
        <v>0</v>
      </c>
    </row>
    <row r="18" spans="1:10" ht="30" customHeight="1">
      <c r="A18" s="34" t="str">
        <f>IF(Autodiagnostic!$G$50&lt;32,"","2")</f>
        <v/>
      </c>
      <c r="B18" s="82" t="str">
        <f>IF(Autodiagnostic!$G$50&lt;29,"",IF(Autodiagnostic!I18&gt;0.75,"Point fort",IF(Autodiagnostic!I18&lt;0.35,"Piste de progrès","")))</f>
        <v/>
      </c>
      <c r="C18" s="186" t="str">
        <f>IF(Autodiagnostic!$G$50&lt;29,"",IF(Autodiagnostic!I18&gt;0.5,Autodiagnostic!O18,Autodiagnostic!N18))</f>
        <v/>
      </c>
      <c r="D18" s="186"/>
      <c r="E18" s="186"/>
      <c r="F18" s="186"/>
      <c r="G18" s="186"/>
      <c r="H18" s="95" t="str">
        <f t="shared" si="0"/>
        <v/>
      </c>
      <c r="I18" s="96" t="str">
        <f>IF(H18="Action à mener",IF(Autodiagnostic!H18=1,"Urgent",IF(Autodiagnostic!H18=2,"Assez urgent","")),"")</f>
        <v/>
      </c>
      <c r="J18" s="143">
        <f>Autodiagnostic!I18</f>
        <v>0</v>
      </c>
    </row>
    <row r="19" spans="1:10" ht="30" customHeight="1">
      <c r="A19" s="34" t="str">
        <f>IF(Autodiagnostic!$G$50&lt;32,"","3")</f>
        <v/>
      </c>
      <c r="B19" s="82" t="str">
        <f>IF(Autodiagnostic!$G$50&lt;29,"",IF(Autodiagnostic!I19&gt;0.75,"Point fort",IF(Autodiagnostic!I19&lt;0.35,"Piste de progrès","")))</f>
        <v/>
      </c>
      <c r="C19" s="186" t="str">
        <f>IF(Autodiagnostic!$G$50&lt;29,"",IF(Autodiagnostic!I19&gt;0.5,Autodiagnostic!O19,Autodiagnostic!N19))</f>
        <v/>
      </c>
      <c r="D19" s="186"/>
      <c r="E19" s="186"/>
      <c r="F19" s="186"/>
      <c r="G19" s="186"/>
      <c r="H19" s="95" t="str">
        <f t="shared" si="0"/>
        <v/>
      </c>
      <c r="I19" s="96" t="str">
        <f>IF(H19="Action à mener",IF(Autodiagnostic!H19=1,"Urgent",IF(Autodiagnostic!H19=2,"Assez urgent","")),"")</f>
        <v/>
      </c>
      <c r="J19" s="143">
        <f>Autodiagnostic!I19</f>
        <v>0</v>
      </c>
    </row>
    <row r="20" spans="1:10" ht="30" customHeight="1">
      <c r="A20" s="34" t="str">
        <f>IF(Autodiagnostic!$G$50&lt;32,"","4")</f>
        <v/>
      </c>
      <c r="B20" s="82" t="str">
        <f>IF(Autodiagnostic!$G$50&lt;29,"",IF(Autodiagnostic!I20&gt;0.75,"Point fort",IF(Autodiagnostic!I20&lt;0.35,"Piste de progrès","")))</f>
        <v/>
      </c>
      <c r="C20" s="186" t="str">
        <f>IF(Autodiagnostic!$G$50&lt;29,"",IF(Autodiagnostic!I20&gt;0.5,Autodiagnostic!O20,Autodiagnostic!N20))</f>
        <v/>
      </c>
      <c r="D20" s="186"/>
      <c r="E20" s="186"/>
      <c r="F20" s="186"/>
      <c r="G20" s="186"/>
      <c r="H20" s="95" t="str">
        <f t="shared" si="0"/>
        <v/>
      </c>
      <c r="I20" s="96" t="str">
        <f>IF(H20="Action à mener",IF(Autodiagnostic!H20=1,"Urgent",IF(Autodiagnostic!H20=2,"Assez urgent","")),"")</f>
        <v/>
      </c>
      <c r="J20" s="143">
        <v>0</v>
      </c>
    </row>
    <row r="21" spans="1:10" ht="30" customHeight="1">
      <c r="A21" s="34" t="str">
        <f>IF(Autodiagnostic!$G$50&lt;32,"","5")</f>
        <v/>
      </c>
      <c r="B21" s="82" t="str">
        <f>IF(Autodiagnostic!$G$50&lt;29,"",IF(Autodiagnostic!I21&gt;0.75,"Point fort",IF(Autodiagnostic!I21&lt;0.35,"Piste de progrès","")))</f>
        <v/>
      </c>
      <c r="C21" s="186" t="str">
        <f>IF(Autodiagnostic!$G$50&lt;29,"",IF(Autodiagnostic!I21&gt;0.5,Autodiagnostic!O21,Autodiagnostic!N21))</f>
        <v/>
      </c>
      <c r="D21" s="186"/>
      <c r="E21" s="186"/>
      <c r="F21" s="186"/>
      <c r="G21" s="186"/>
      <c r="H21" s="95" t="str">
        <f t="shared" si="0"/>
        <v/>
      </c>
      <c r="I21" s="96" t="str">
        <f>IF(H21="Action à mener",IF(Autodiagnostic!H21=1,"Urgent",IF(Autodiagnostic!H21=2,"Assez urgent","")),"")</f>
        <v/>
      </c>
      <c r="J21" s="143">
        <f>Autodiagnostic!I21</f>
        <v>0</v>
      </c>
    </row>
    <row r="22" spans="1:10" ht="30" customHeight="1">
      <c r="A22" s="34" t="str">
        <f>IF(Autodiagnostic!$G$50&lt;32,"","5")</f>
        <v/>
      </c>
      <c r="B22" s="82" t="str">
        <f>IF(Autodiagnostic!$G$50&lt;29,"",IF(Autodiagnostic!I22&gt;0.75,"Point fort",IF(Autodiagnostic!I22&lt;0.35,"Piste de progrès","")))</f>
        <v/>
      </c>
      <c r="C22" s="186" t="str">
        <f>IF(Autodiagnostic!$G$50&lt;29,"",IF(Autodiagnostic!I22&gt;0.5,Autodiagnostic!O22,Autodiagnostic!N22))</f>
        <v/>
      </c>
      <c r="D22" s="186"/>
      <c r="E22" s="186"/>
      <c r="F22" s="186"/>
      <c r="G22" s="186"/>
      <c r="H22" s="95" t="str">
        <f t="shared" ref="H22" si="1">IF(B22="piste de progrès","Action à mener","")</f>
        <v/>
      </c>
      <c r="I22" s="96" t="str">
        <f>IF(H22="Action à mener",IF(Autodiagnostic!H22=1,"Urgent",IF(Autodiagnostic!H22=2,"Assez urgent","")),"")</f>
        <v/>
      </c>
      <c r="J22" s="143">
        <f>Autodiagnostic!I22</f>
        <v>0</v>
      </c>
    </row>
    <row r="23" spans="1:10" s="40" customFormat="1">
      <c r="A23" s="38"/>
      <c r="B23" s="183" t="s">
        <v>17</v>
      </c>
      <c r="C23" s="183"/>
      <c r="D23" s="183"/>
      <c r="E23" s="183"/>
      <c r="F23" s="183"/>
      <c r="G23" s="166"/>
      <c r="H23" s="94"/>
      <c r="I23" s="96" t="str">
        <f>IF(H23="Action à mener",IF(Autodiagnostic!H23=1,"Urgent",IF(Autodiagnostic!H23=2,"Assez urgent","")),"")</f>
        <v/>
      </c>
      <c r="J23" s="145"/>
    </row>
    <row r="24" spans="1:10" ht="30" customHeight="1">
      <c r="A24" s="34" t="str">
        <f>IF(Autodiagnostic!$G$50&lt;32,"","16")</f>
        <v/>
      </c>
      <c r="B24" s="82" t="str">
        <f>IF(Autodiagnostic!$G$50&lt;29,"",IF(Autodiagnostic!I24&gt;0.75,"Point fort",IF(Autodiagnostic!I24&lt;0.35,"Piste de progrès","")))</f>
        <v/>
      </c>
      <c r="C24" s="186" t="str">
        <f>IF(Autodiagnostic!$G$50&lt;29,"",IF(Autodiagnostic!I24&gt;0.5,Autodiagnostic!O24,Autodiagnostic!N24))</f>
        <v/>
      </c>
      <c r="D24" s="186"/>
      <c r="E24" s="186"/>
      <c r="F24" s="186"/>
      <c r="G24" s="186"/>
      <c r="H24" s="95" t="str">
        <f t="shared" ref="H24:H25" si="2">IF(B24="piste de progrès","Action à mener","")</f>
        <v/>
      </c>
      <c r="I24" s="96" t="str">
        <f>IF(H24="Action à mener",IF(Autodiagnostic!H24=1,"Urgent",IF(Autodiagnostic!H24=2,"Assez urgent","")),"")</f>
        <v/>
      </c>
      <c r="J24" s="143">
        <f>Autodiagnostic!I24</f>
        <v>0</v>
      </c>
    </row>
    <row r="25" spans="1:10" ht="30" customHeight="1">
      <c r="A25" s="34" t="str">
        <f>IF(Autodiagnostic!$G$50&lt;32,"","17")</f>
        <v/>
      </c>
      <c r="B25" s="82" t="str">
        <f>IF(Autodiagnostic!$G$50&lt;29,"",IF(Autodiagnostic!I25&gt;0.75,"Point fort",IF(Autodiagnostic!I25&lt;0.35,"Piste de progrès","")))</f>
        <v/>
      </c>
      <c r="C25" s="186" t="str">
        <f>IF(Autodiagnostic!$G$50&lt;29,"",IF(Autodiagnostic!I25&gt;0.5,Autodiagnostic!O25,Autodiagnostic!N25))</f>
        <v/>
      </c>
      <c r="D25" s="186"/>
      <c r="E25" s="186"/>
      <c r="F25" s="186"/>
      <c r="G25" s="186"/>
      <c r="H25" s="95" t="str">
        <f t="shared" si="2"/>
        <v/>
      </c>
      <c r="I25" s="96" t="str">
        <f>IF(H25="Action à mener",IF(Autodiagnostic!H25=1,"Urgent",IF(Autodiagnostic!H25=2,"Assez urgent","")),"")</f>
        <v/>
      </c>
      <c r="J25" s="143">
        <f>Autodiagnostic!I25</f>
        <v>0</v>
      </c>
    </row>
    <row r="26" spans="1:10" ht="30" customHeight="1">
      <c r="A26" s="34" t="str">
        <f>IF(Autodiagnostic!$G$50&lt;32,"","17")</f>
        <v/>
      </c>
      <c r="B26" s="82" t="str">
        <f>IF(Autodiagnostic!$G$50&lt;29,"",IF(Autodiagnostic!I26&gt;0.75,"Point fort",IF(Autodiagnostic!I26&lt;0.35,"Piste de progrès","")))</f>
        <v/>
      </c>
      <c r="C26" s="186" t="str">
        <f>IF(Autodiagnostic!$G$50&lt;29,"",IF(Autodiagnostic!I26&gt;0.5,Autodiagnostic!O26,Autodiagnostic!N26))</f>
        <v/>
      </c>
      <c r="D26" s="186"/>
      <c r="E26" s="186"/>
      <c r="F26" s="186"/>
      <c r="G26" s="186"/>
      <c r="H26" s="95" t="str">
        <f t="shared" ref="H26:H29" si="3">IF(B26="piste de progrès","Action à mener","")</f>
        <v/>
      </c>
      <c r="I26" s="96" t="str">
        <f>IF(H26="Action à mener",IF(Autodiagnostic!H26=1,"Urgent",IF(Autodiagnostic!H26=2,"Assez urgent","")),"")</f>
        <v/>
      </c>
      <c r="J26" s="143">
        <f>Autodiagnostic!I26</f>
        <v>0</v>
      </c>
    </row>
    <row r="27" spans="1:10" ht="30" customHeight="1">
      <c r="A27" s="34" t="str">
        <f>IF(Autodiagnostic!$G$50&lt;32,"","17")</f>
        <v/>
      </c>
      <c r="B27" s="82" t="str">
        <f>IF(Autodiagnostic!$G$50&lt;29,"",IF(Autodiagnostic!I27&gt;0.75,"Point fort",IF(Autodiagnostic!I27&lt;0.35,"Piste de progrès","")))</f>
        <v/>
      </c>
      <c r="C27" s="186" t="str">
        <f>IF(Autodiagnostic!$G$50&lt;29,"",IF(Autodiagnostic!I27&gt;0.5,Autodiagnostic!O27,Autodiagnostic!N27))</f>
        <v/>
      </c>
      <c r="D27" s="186"/>
      <c r="E27" s="186"/>
      <c r="F27" s="186"/>
      <c r="G27" s="186"/>
      <c r="H27" s="95" t="str">
        <f t="shared" si="3"/>
        <v/>
      </c>
      <c r="I27" s="96" t="str">
        <f>IF(H27="Action à mener",IF(Autodiagnostic!H27=1,"Urgent",IF(Autodiagnostic!H27=2,"Assez urgent","")),"")</f>
        <v/>
      </c>
      <c r="J27" s="143">
        <f>Autodiagnostic!I27</f>
        <v>0</v>
      </c>
    </row>
    <row r="28" spans="1:10" s="40" customFormat="1">
      <c r="A28" s="38"/>
      <c r="B28" s="183" t="s">
        <v>49</v>
      </c>
      <c r="C28" s="183"/>
      <c r="D28" s="183"/>
      <c r="E28" s="183"/>
      <c r="F28" s="183"/>
      <c r="G28" s="166"/>
      <c r="H28" s="94"/>
      <c r="I28" s="96" t="str">
        <f>IF(H28="Action à mener",IF(Autodiagnostic!H28=1,"Urgent",IF(Autodiagnostic!H28=2,"Assez urgent","")),"")</f>
        <v/>
      </c>
      <c r="J28" s="145"/>
    </row>
    <row r="29" spans="1:10" ht="30" customHeight="1">
      <c r="A29" s="34" t="str">
        <f>IF(Autodiagnostic!$G$50&lt;32,"","19")</f>
        <v/>
      </c>
      <c r="B29" s="82" t="str">
        <f>IF(Autodiagnostic!$G$50&lt;29,"",IF(Autodiagnostic!I27&gt;0.75,"Point fort",IF(Autodiagnostic!I27&lt;0.35,"Piste de progrès","")))</f>
        <v/>
      </c>
      <c r="C29" s="186" t="str">
        <f>IF(Autodiagnostic!$G$50&lt;29,"",IF(Autodiagnostic!I29&gt;0.5,Autodiagnostic!O29,Autodiagnostic!N29))</f>
        <v/>
      </c>
      <c r="D29" s="186"/>
      <c r="E29" s="186"/>
      <c r="F29" s="186"/>
      <c r="G29" s="186"/>
      <c r="H29" s="95" t="str">
        <f t="shared" si="3"/>
        <v/>
      </c>
      <c r="I29" s="96" t="str">
        <f>IF(H29="Action à mener",IF(Autodiagnostic!H29=1,"Urgent",IF(Autodiagnostic!H29=2,"Assez urgent","")),"")</f>
        <v/>
      </c>
      <c r="J29" s="143">
        <f>Autodiagnostic!I29</f>
        <v>0</v>
      </c>
    </row>
    <row r="30" spans="1:10" ht="30" customHeight="1">
      <c r="A30" s="34" t="str">
        <f>IF(Autodiagnostic!$G$50&lt;32,"","19")</f>
        <v/>
      </c>
      <c r="B30" s="82" t="str">
        <f>IF(Autodiagnostic!$G$50&lt;29,"",IF(Autodiagnostic!I28&gt;0.75,"Point fort",IF(Autodiagnostic!I28&lt;0.35,"Piste de progrès","")))</f>
        <v/>
      </c>
      <c r="C30" s="186" t="str">
        <f>IF(Autodiagnostic!$G$50&lt;29,"",IF(Autodiagnostic!I30&gt;0.5,Autodiagnostic!O30,Autodiagnostic!N30))</f>
        <v/>
      </c>
      <c r="D30" s="186"/>
      <c r="E30" s="186"/>
      <c r="F30" s="186"/>
      <c r="G30" s="186"/>
      <c r="H30" s="95" t="str">
        <f t="shared" ref="H30" si="4">IF(B30="piste de progrès","Action à mener","")</f>
        <v/>
      </c>
      <c r="I30" s="96" t="str">
        <f>IF(H30="Action à mener",IF(Autodiagnostic!H30=1,"Urgent",IF(Autodiagnostic!H30=2,"Assez urgent","")),"")</f>
        <v/>
      </c>
      <c r="J30" s="143">
        <f>Autodiagnostic!I30</f>
        <v>0</v>
      </c>
    </row>
    <row r="31" spans="1:10" ht="30" customHeight="1">
      <c r="A31" s="34" t="str">
        <f>IF(Autodiagnostic!$G$50&lt;32,"","20")</f>
        <v/>
      </c>
      <c r="B31" s="82" t="str">
        <f>IF(Autodiagnostic!$G$50&lt;29,"",IF(Autodiagnostic!I29&gt;0.75,"Point fort",IF(Autodiagnostic!I29&lt;0.35,"Piste de progrès","")))</f>
        <v/>
      </c>
      <c r="C31" s="186" t="str">
        <f>IF(Autodiagnostic!$G$50&lt;29,"",IF(Autodiagnostic!I31&gt;0.5,Autodiagnostic!O31,Autodiagnostic!N31))</f>
        <v/>
      </c>
      <c r="D31" s="186"/>
      <c r="E31" s="186"/>
      <c r="F31" s="186"/>
      <c r="G31" s="186"/>
      <c r="H31" s="95" t="str">
        <f t="shared" ref="H31:H35" si="5">IF(B31="piste de progrès","Action à mener","")</f>
        <v/>
      </c>
      <c r="I31" s="96" t="str">
        <f>IF(H31="Action à mener",IF(Autodiagnostic!H31=1,"Urgent",IF(Autodiagnostic!H31=2,"Assez urgent","")),"")</f>
        <v/>
      </c>
      <c r="J31" s="143">
        <f>Autodiagnostic!I31</f>
        <v>0</v>
      </c>
    </row>
    <row r="32" spans="1:10" ht="30" customHeight="1">
      <c r="A32" s="34" t="str">
        <f>IF(Autodiagnostic!$G$50&lt;32,"","21")</f>
        <v/>
      </c>
      <c r="B32" s="82" t="str">
        <f>IF(Autodiagnostic!$G$50&lt;29,"",IF(Autodiagnostic!I30&gt;0.75,"Point fort",IF(Autodiagnostic!I30&lt;0.35,"Piste de progrès","")))</f>
        <v/>
      </c>
      <c r="C32" s="186" t="str">
        <f>IF(Autodiagnostic!$G$50&lt;29,"",IF(Autodiagnostic!I32&gt;0.5,Autodiagnostic!O32,Autodiagnostic!N32))</f>
        <v/>
      </c>
      <c r="D32" s="186"/>
      <c r="E32" s="186"/>
      <c r="F32" s="186"/>
      <c r="G32" s="186"/>
      <c r="H32" s="95" t="str">
        <f t="shared" si="5"/>
        <v/>
      </c>
      <c r="I32" s="96" t="str">
        <f>IF(H32="Action à mener",IF(Autodiagnostic!H32=1,"Urgent",IF(Autodiagnostic!H32=2,"Assez urgent","")),"")</f>
        <v/>
      </c>
      <c r="J32" s="143">
        <f>Autodiagnostic!I32</f>
        <v>0</v>
      </c>
    </row>
    <row r="33" spans="1:10" ht="30" customHeight="1">
      <c r="A33" s="34" t="str">
        <f>IF(Autodiagnostic!$G$50&lt;32,"","22")</f>
        <v/>
      </c>
      <c r="B33" s="82" t="str">
        <f>IF(Autodiagnostic!$G$50&lt;29,"",IF(Autodiagnostic!I31&gt;0.75,"Point fort",IF(Autodiagnostic!I31&lt;0.35,"Piste de progrès","")))</f>
        <v/>
      </c>
      <c r="C33" s="186" t="str">
        <f>IF(Autodiagnostic!$G$50&lt;29,"",IF(Autodiagnostic!I33&gt;0.5,Autodiagnostic!O33,Autodiagnostic!N33))</f>
        <v/>
      </c>
      <c r="D33" s="186"/>
      <c r="E33" s="186"/>
      <c r="F33" s="186"/>
      <c r="G33" s="186"/>
      <c r="H33" s="95" t="str">
        <f t="shared" si="5"/>
        <v/>
      </c>
      <c r="I33" s="96" t="str">
        <f>IF(H33="Action à mener",IF(Autodiagnostic!H33=1,"Urgent",IF(Autodiagnostic!H33=2,"Assez urgent","")),"")</f>
        <v/>
      </c>
      <c r="J33" s="143">
        <f>Autodiagnostic!I33</f>
        <v>0</v>
      </c>
    </row>
    <row r="34" spans="1:10" ht="30" customHeight="1">
      <c r="A34" s="34" t="str">
        <f>IF(Autodiagnostic!$G$50&lt;32,"","23")</f>
        <v/>
      </c>
      <c r="B34" s="82" t="str">
        <f>IF(Autodiagnostic!$G$50&lt;29,"",IF(Autodiagnostic!I32&gt;0.75,"Point fort",IF(Autodiagnostic!I32&lt;0.35,"Piste de progrès","")))</f>
        <v/>
      </c>
      <c r="C34" s="186" t="str">
        <f>IF(Autodiagnostic!$G$50&lt;29,"",IF(Autodiagnostic!I34&gt;0.5,Autodiagnostic!O34,Autodiagnostic!N34))</f>
        <v/>
      </c>
      <c r="D34" s="186"/>
      <c r="E34" s="186"/>
      <c r="F34" s="186"/>
      <c r="G34" s="186"/>
      <c r="H34" s="95" t="str">
        <f t="shared" si="5"/>
        <v/>
      </c>
      <c r="I34" s="96" t="str">
        <f>IF(H34="Action à mener",IF(Autodiagnostic!H34=1,"Urgent",IF(Autodiagnostic!H34=2,"Assez urgent","")),"")</f>
        <v/>
      </c>
      <c r="J34" s="143">
        <f>Autodiagnostic!I34</f>
        <v>0</v>
      </c>
    </row>
    <row r="35" spans="1:10" ht="30" customHeight="1">
      <c r="A35" s="34" t="str">
        <f>IF(Autodiagnostic!$G$50&lt;32,"","24")</f>
        <v/>
      </c>
      <c r="B35" s="82" t="str">
        <f>IF(Autodiagnostic!$G$50&lt;29,"",IF(Autodiagnostic!I33&gt;0.75,"Point fort",IF(Autodiagnostic!I33&lt;0.35,"Piste de progrès","")))</f>
        <v/>
      </c>
      <c r="C35" s="186" t="str">
        <f>IF(Autodiagnostic!$G$50&lt;29,"",IF(Autodiagnostic!I35&gt;0.5,Autodiagnostic!O35,Autodiagnostic!N35))</f>
        <v/>
      </c>
      <c r="D35" s="186"/>
      <c r="E35" s="186"/>
      <c r="F35" s="186"/>
      <c r="G35" s="186"/>
      <c r="H35" s="95" t="str">
        <f t="shared" si="5"/>
        <v/>
      </c>
      <c r="I35" s="96" t="str">
        <f>IF(H35="Action à mener",IF(Autodiagnostic!H35=1,"Urgent",IF(Autodiagnostic!H35=2,"Assez urgent","")),"")</f>
        <v/>
      </c>
      <c r="J35" s="143">
        <f>Autodiagnostic!I35</f>
        <v>0</v>
      </c>
    </row>
    <row r="36" spans="1:10" s="40" customFormat="1">
      <c r="A36" s="38"/>
      <c r="B36" s="183" t="s">
        <v>55</v>
      </c>
      <c r="C36" s="183"/>
      <c r="D36" s="183"/>
      <c r="E36" s="183"/>
      <c r="F36" s="183"/>
      <c r="G36" s="166"/>
      <c r="H36" s="94"/>
      <c r="I36" s="96" t="str">
        <f>IF(H36="Action à mener",IF(Autodiagnostic!H36=1,"Urgent",IF(Autodiagnostic!H36=2,"Assez urgent","")),"")</f>
        <v/>
      </c>
      <c r="J36" s="145"/>
    </row>
    <row r="37" spans="1:10" ht="30" customHeight="1">
      <c r="A37" s="34" t="str">
        <f>IF(Autodiagnostic!$G$50&lt;32,"","26")</f>
        <v/>
      </c>
      <c r="B37" s="82" t="str">
        <f>IF(Autodiagnostic!$G$50&lt;29,"",IF(Autodiagnostic!I35&gt;0.75,"Point fort",IF(Autodiagnostic!I35&lt;0.35,"Piste de progrès","")))</f>
        <v/>
      </c>
      <c r="C37" s="186" t="str">
        <f>IF(Autodiagnostic!$G$50&lt;29,"",IF(Autodiagnostic!I37&gt;0.5,Autodiagnostic!O37,Autodiagnostic!N37))</f>
        <v/>
      </c>
      <c r="D37" s="186"/>
      <c r="E37" s="186"/>
      <c r="F37" s="186"/>
      <c r="G37" s="186"/>
      <c r="H37" s="95" t="str">
        <f t="shared" ref="H37:H42" si="6">IF(B37="piste de progrès","Action à mener","")</f>
        <v/>
      </c>
      <c r="I37" s="96" t="str">
        <f>IF(H37="Action à mener",IF(Autodiagnostic!H37=1,"Urgent",IF(Autodiagnostic!H37=2,"Assez urgent","")),"")</f>
        <v/>
      </c>
      <c r="J37" s="143">
        <f>Autodiagnostic!I37</f>
        <v>0</v>
      </c>
    </row>
    <row r="38" spans="1:10" ht="30" customHeight="1">
      <c r="A38" s="34" t="str">
        <f>IF(Autodiagnostic!$G$50&lt;32,"","27")</f>
        <v/>
      </c>
      <c r="B38" s="82" t="str">
        <f>IF(Autodiagnostic!$G$50&lt;29,"",IF(Autodiagnostic!I36&gt;0.75,"Point fort",IF(Autodiagnostic!I36&lt;0.35,"Piste de progrès","")))</f>
        <v/>
      </c>
      <c r="C38" s="186" t="str">
        <f>IF(Autodiagnostic!$G$50&lt;29,"",IF(Autodiagnostic!I38&gt;0.5,Autodiagnostic!O38,Autodiagnostic!N38))</f>
        <v/>
      </c>
      <c r="D38" s="186"/>
      <c r="E38" s="186"/>
      <c r="F38" s="186"/>
      <c r="G38" s="186"/>
      <c r="H38" s="95" t="str">
        <f t="shared" si="6"/>
        <v/>
      </c>
      <c r="I38" s="96" t="str">
        <f>IF(H38="Action à mener",IF(Autodiagnostic!H38=1,"Urgent",IF(Autodiagnostic!H38=2,"Assez urgent","")),"")</f>
        <v/>
      </c>
      <c r="J38" s="143">
        <f>Autodiagnostic!I38</f>
        <v>0</v>
      </c>
    </row>
    <row r="39" spans="1:10" ht="30" customHeight="1">
      <c r="A39" s="34" t="str">
        <f>IF(Autodiagnostic!$G$50&lt;32,"","28")</f>
        <v/>
      </c>
      <c r="B39" s="82" t="str">
        <f>IF(Autodiagnostic!$G$50&lt;29,"",IF(Autodiagnostic!I37&gt;0.75,"Point fort",IF(Autodiagnostic!I37&lt;0.35,"Piste de progrès","")))</f>
        <v/>
      </c>
      <c r="C39" s="186" t="str">
        <f>IF(Autodiagnostic!$G$50&lt;29,"",IF(Autodiagnostic!I39&gt;0.5,Autodiagnostic!O39,Autodiagnostic!N39))</f>
        <v/>
      </c>
      <c r="D39" s="186"/>
      <c r="E39" s="186"/>
      <c r="F39" s="186"/>
      <c r="G39" s="186"/>
      <c r="H39" s="95" t="str">
        <f t="shared" si="6"/>
        <v/>
      </c>
      <c r="I39" s="96" t="str">
        <f>IF(H39="Action à mener",IF(Autodiagnostic!H39=1,"Urgent",IF(Autodiagnostic!H39=2,"Assez urgent","")),"")</f>
        <v/>
      </c>
      <c r="J39" s="143">
        <f>Autodiagnostic!I39</f>
        <v>0</v>
      </c>
    </row>
    <row r="40" spans="1:10" ht="30" customHeight="1">
      <c r="A40" s="34" t="str">
        <f>IF(Autodiagnostic!$G$50&lt;32,"","29")</f>
        <v/>
      </c>
      <c r="B40" s="82" t="str">
        <f>IF(Autodiagnostic!$G$50&lt;29,"",IF(Autodiagnostic!I38&gt;0.75,"Point fort",IF(Autodiagnostic!I38&lt;0.35,"Piste de progrès","")))</f>
        <v/>
      </c>
      <c r="C40" s="186" t="str">
        <f>IF(Autodiagnostic!$G$50&lt;29,"",IF(Autodiagnostic!I40&gt;0.5,Autodiagnostic!O40,Autodiagnostic!N40))</f>
        <v/>
      </c>
      <c r="D40" s="186"/>
      <c r="E40" s="186"/>
      <c r="F40" s="186"/>
      <c r="G40" s="186"/>
      <c r="H40" s="95" t="str">
        <f t="shared" si="6"/>
        <v/>
      </c>
      <c r="I40" s="96" t="str">
        <f>IF(H40="Action à mener",IF(Autodiagnostic!H40=1,"Urgent",IF(Autodiagnostic!H40=2,"Assez urgent","")),"")</f>
        <v/>
      </c>
      <c r="J40" s="143">
        <f>Autodiagnostic!I40</f>
        <v>0</v>
      </c>
    </row>
    <row r="41" spans="1:10" ht="50.25" customHeight="1">
      <c r="A41" s="34" t="str">
        <f>IF(Autodiagnostic!$G$50&lt;32,"","30")</f>
        <v/>
      </c>
      <c r="B41" s="82" t="str">
        <f>IF(Autodiagnostic!$G$50&lt;29,"",IF(Autodiagnostic!I39&gt;0.75,"Point fort",IF(Autodiagnostic!I39&lt;0.35,"Piste de progrès","")))</f>
        <v/>
      </c>
      <c r="C41" s="186" t="str">
        <f>IF(Autodiagnostic!$G$50&lt;29,"",IF(Autodiagnostic!I41&gt;0.5,Autodiagnostic!O41,Autodiagnostic!N41))</f>
        <v/>
      </c>
      <c r="D41" s="186"/>
      <c r="E41" s="186"/>
      <c r="F41" s="186"/>
      <c r="G41" s="186"/>
      <c r="H41" s="95" t="str">
        <f t="shared" si="6"/>
        <v/>
      </c>
      <c r="I41" s="96" t="str">
        <f>IF(H41="Action à mener",IF(Autodiagnostic!H41=1,"Urgent",IF(Autodiagnostic!H41=2,"Assez urgent","")),"")</f>
        <v/>
      </c>
      <c r="J41" s="143">
        <f>Autodiagnostic!I41</f>
        <v>0</v>
      </c>
    </row>
    <row r="42" spans="1:10" ht="30" customHeight="1">
      <c r="A42" s="34" t="str">
        <f>IF(Autodiagnostic!$G$50&lt;32,"","31")</f>
        <v/>
      </c>
      <c r="B42" s="82" t="str">
        <f>IF(Autodiagnostic!$G$50&lt;29,"",IF(Autodiagnostic!I40&gt;0.75,"Point fort",IF(Autodiagnostic!I40&lt;0.35,"Piste de progrès","")))</f>
        <v/>
      </c>
      <c r="C42" s="186" t="str">
        <f>IF(Autodiagnostic!$G$50&lt;29,"",IF(Autodiagnostic!I42&gt;0.5,Autodiagnostic!O42,Autodiagnostic!N42))</f>
        <v/>
      </c>
      <c r="D42" s="186"/>
      <c r="E42" s="186"/>
      <c r="F42" s="186"/>
      <c r="G42" s="186"/>
      <c r="H42" s="95" t="str">
        <f t="shared" si="6"/>
        <v/>
      </c>
      <c r="I42" s="96" t="str">
        <f>IF(H42="Action à mener",IF(Autodiagnostic!H42=1,"Urgent",IF(Autodiagnostic!H42=2,"Assez urgent","")),"")</f>
        <v/>
      </c>
      <c r="J42" s="143">
        <f>Autodiagnostic!I42</f>
        <v>0</v>
      </c>
    </row>
    <row r="43" spans="1:10" s="40" customFormat="1">
      <c r="A43" s="38"/>
      <c r="B43" s="183" t="s">
        <v>50</v>
      </c>
      <c r="C43" s="183"/>
      <c r="D43" s="183"/>
      <c r="E43" s="183"/>
      <c r="F43" s="183"/>
      <c r="G43" s="166"/>
      <c r="H43" s="94"/>
      <c r="I43" s="96" t="str">
        <f>IF(H43="Action à mener",IF(Autodiagnostic!H43=1,"Urgent",IF(Autodiagnostic!H43=2,"Assez urgent","")),"")</f>
        <v/>
      </c>
      <c r="J43" s="145"/>
    </row>
    <row r="44" spans="1:10" ht="30" customHeight="1">
      <c r="B44" s="82" t="str">
        <f>IF(Autodiagnostic!$G$50&lt;29,"",IF(Autodiagnostic!I42&gt;0.75,"Point fort",IF(Autodiagnostic!I42&lt;0.35,"Piste de progrès","")))</f>
        <v/>
      </c>
      <c r="C44" s="186" t="str">
        <f>IF(Autodiagnostic!$G$50&lt;29,"",IF(Autodiagnostic!I44&gt;0.5,Autodiagnostic!O44,Autodiagnostic!N44))</f>
        <v/>
      </c>
      <c r="D44" s="186"/>
      <c r="E44" s="186"/>
      <c r="F44" s="186"/>
      <c r="G44" s="186"/>
      <c r="H44" s="95" t="str">
        <f t="shared" ref="H44:H48" si="7">IF(B44="piste de progrès","Action à mener","")</f>
        <v/>
      </c>
      <c r="I44" s="96" t="str">
        <f>IF(H44="Action à mener",IF(Autodiagnostic!H44=1,"Urgent",IF(Autodiagnostic!H44=2,"Assez urgent","")),"")</f>
        <v/>
      </c>
      <c r="J44" s="143">
        <f>Autodiagnostic!I44</f>
        <v>0</v>
      </c>
    </row>
    <row r="45" spans="1:10" ht="30" customHeight="1">
      <c r="B45" s="82" t="str">
        <f>IF(Autodiagnostic!$G$50&lt;29,"",IF(Autodiagnostic!I43&gt;0.75,"Point fort",IF(Autodiagnostic!I43&lt;0.35,"Piste de progrès","")))</f>
        <v/>
      </c>
      <c r="C45" s="186" t="str">
        <f>IF(Autodiagnostic!$G$50&lt;29,"",IF(Autodiagnostic!I45&gt;0.5,Autodiagnostic!O45,Autodiagnostic!N45))</f>
        <v/>
      </c>
      <c r="D45" s="186"/>
      <c r="E45" s="186"/>
      <c r="F45" s="186"/>
      <c r="G45" s="186"/>
      <c r="H45" s="95" t="str">
        <f t="shared" si="7"/>
        <v/>
      </c>
      <c r="I45" s="96" t="str">
        <f>IF(H45="Action à mener",IF(Autodiagnostic!H45=1,"Urgent",IF(Autodiagnostic!H45=2,"Assez urgent","")),"")</f>
        <v/>
      </c>
      <c r="J45" s="143">
        <f>Autodiagnostic!I45</f>
        <v>0</v>
      </c>
    </row>
    <row r="46" spans="1:10" ht="30" customHeight="1">
      <c r="B46" s="82" t="str">
        <f>IF(Autodiagnostic!$G$50&lt;29,"",IF(Autodiagnostic!I44&gt;0.75,"Point fort",IF(Autodiagnostic!I44&lt;0.35,"Piste de progrès","")))</f>
        <v/>
      </c>
      <c r="C46" s="186" t="str">
        <f>IF(Autodiagnostic!$G$50&lt;29,"",IF(Autodiagnostic!I46&gt;0.5,Autodiagnostic!O46,Autodiagnostic!N46))</f>
        <v/>
      </c>
      <c r="D46" s="186"/>
      <c r="E46" s="186"/>
      <c r="F46" s="186"/>
      <c r="G46" s="186"/>
      <c r="H46" s="95" t="str">
        <f t="shared" ref="H46" si="8">IF(B46="piste de progrès","Action à mener","")</f>
        <v/>
      </c>
      <c r="I46" s="96" t="str">
        <f>IF(H46="Action à mener",IF(Autodiagnostic!H46=1,"Urgent",IF(Autodiagnostic!H46=2,"Assez urgent","")),"")</f>
        <v/>
      </c>
      <c r="J46" s="143">
        <f>Autodiagnostic!I46</f>
        <v>0</v>
      </c>
    </row>
    <row r="47" spans="1:10" ht="30" customHeight="1">
      <c r="B47" s="82" t="str">
        <f>IF(Autodiagnostic!$G$50&lt;29,"",IF(Autodiagnostic!I45&gt;0.75,"Point fort",IF(Autodiagnostic!I45&lt;0.35,"Piste de progrès","")))</f>
        <v/>
      </c>
      <c r="C47" s="186" t="str">
        <f>IF(Autodiagnostic!$G$50&lt;29,"",IF(Autodiagnostic!I47&gt;0.5,Autodiagnostic!O47,Autodiagnostic!N47))</f>
        <v/>
      </c>
      <c r="D47" s="186"/>
      <c r="E47" s="186"/>
      <c r="F47" s="186"/>
      <c r="G47" s="186"/>
      <c r="H47" s="95" t="str">
        <f t="shared" si="7"/>
        <v/>
      </c>
      <c r="I47" s="96" t="str">
        <f>IF(H47="Action à mener",IF(Autodiagnostic!H47=1,"Urgent",IF(Autodiagnostic!H47=2,"Assez urgent","")),"")</f>
        <v/>
      </c>
      <c r="J47" s="143">
        <f>Autodiagnostic!I47</f>
        <v>0</v>
      </c>
    </row>
    <row r="48" spans="1:10" ht="30" customHeight="1">
      <c r="B48" s="82" t="str">
        <f>IF(Autodiagnostic!$G$50&lt;29,"",IF(Autodiagnostic!I46&gt;0.75,"Point fort",IF(Autodiagnostic!I46&lt;0.35,"Piste de progrès","")))</f>
        <v/>
      </c>
      <c r="C48" s="186" t="str">
        <f>IF(Autodiagnostic!$G$50&lt;29,"",IF(Autodiagnostic!I48&gt;0.5,Autodiagnostic!O48,Autodiagnostic!N48))</f>
        <v/>
      </c>
      <c r="D48" s="186"/>
      <c r="E48" s="186"/>
      <c r="F48" s="186"/>
      <c r="G48" s="186"/>
      <c r="H48" s="95" t="str">
        <f t="shared" si="7"/>
        <v/>
      </c>
      <c r="I48" s="96" t="str">
        <f>IF(H48="Action à mener",IF(Autodiagnostic!H48=1,"Urgent",IF(Autodiagnostic!H48=2,"Assez urgent","")),"")</f>
        <v/>
      </c>
      <c r="J48" s="143">
        <f>Autodiagnostic!I48</f>
        <v>0</v>
      </c>
    </row>
    <row r="50" spans="10:10">
      <c r="J50" s="143" t="str">
        <f>Autodiagnostic!I50</f>
        <v/>
      </c>
    </row>
  </sheetData>
  <sheetProtection selectLockedCells="1"/>
  <mergeCells count="42">
    <mergeCell ref="C12:G12"/>
    <mergeCell ref="C11:G11"/>
    <mergeCell ref="C29:G29"/>
    <mergeCell ref="C31:G31"/>
    <mergeCell ref="C32:G32"/>
    <mergeCell ref="C14:G14"/>
    <mergeCell ref="B15:F15"/>
    <mergeCell ref="C17:G17"/>
    <mergeCell ref="C16:G16"/>
    <mergeCell ref="C18:G18"/>
    <mergeCell ref="C22:G22"/>
    <mergeCell ref="C30:G30"/>
    <mergeCell ref="C19:G19"/>
    <mergeCell ref="C20:G20"/>
    <mergeCell ref="C21:G21"/>
    <mergeCell ref="C6:C7"/>
    <mergeCell ref="D6:D7"/>
    <mergeCell ref="E6:E7"/>
    <mergeCell ref="F6:F7"/>
    <mergeCell ref="G6:G7"/>
    <mergeCell ref="C47:G47"/>
    <mergeCell ref="C48:G48"/>
    <mergeCell ref="B23:F23"/>
    <mergeCell ref="B28:F28"/>
    <mergeCell ref="B36:F36"/>
    <mergeCell ref="B43:F43"/>
    <mergeCell ref="C44:G44"/>
    <mergeCell ref="C33:G33"/>
    <mergeCell ref="C34:G34"/>
    <mergeCell ref="C35:G35"/>
    <mergeCell ref="C37:G37"/>
    <mergeCell ref="C42:G42"/>
    <mergeCell ref="C41:G41"/>
    <mergeCell ref="C26:G26"/>
    <mergeCell ref="C27:G27"/>
    <mergeCell ref="C46:G46"/>
    <mergeCell ref="C45:G45"/>
    <mergeCell ref="C24:G24"/>
    <mergeCell ref="C25:G25"/>
    <mergeCell ref="C39:G39"/>
    <mergeCell ref="C40:G40"/>
    <mergeCell ref="C38:G38"/>
  </mergeCells>
  <conditionalFormatting sqref="B16:B22 B29:B35 B24:B27 B37:B42 B44:B48">
    <cfRule type="cellIs" dxfId="2" priority="21" operator="equal">
      <formula>"Piste de progrès"</formula>
    </cfRule>
    <cfRule type="cellIs" dxfId="1" priority="22" operator="equal">
      <formula>"point fort"</formula>
    </cfRule>
  </conditionalFormatting>
  <conditionalFormatting sqref="I16:I48">
    <cfRule type="cellIs" dxfId="0" priority="18" operator="equal">
      <formula>"Urgent"</formula>
    </cfRule>
  </conditionalFormatting>
  <printOptions horizontalCentered="1" verticalCentered="1"/>
  <pageMargins left="0.70866141732283472" right="0.70866141732283472" top="0.19685039370078741" bottom="0.15748031496062992" header="0.31496062992125984" footer="0.31496062992125984"/>
  <pageSetup paperSize="9" scale="81"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Accueil</vt:lpstr>
      <vt:lpstr>Autodiagnostic</vt:lpstr>
      <vt:lpstr>Rapport de synthèse</vt:lpstr>
      <vt:lpstr>Plan d'action</vt:lpstr>
      <vt:lpstr>Accueil!Zone_d_impression</vt:lpstr>
      <vt:lpstr>Autodiagnostic!Zone_d_impression</vt:lpstr>
      <vt:lpstr>'Plan d''action'!Zone_d_impression</vt:lpstr>
      <vt:lpstr>'Rapport de synthèse'!Zone_d_impression</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Philippe Barre</dc:creator>
  <cp:lastModifiedBy>user</cp:lastModifiedBy>
  <cp:lastPrinted>2013-12-08T17:54:44Z</cp:lastPrinted>
  <dcterms:created xsi:type="dcterms:W3CDTF">2011-03-15T09:30:57Z</dcterms:created>
  <dcterms:modified xsi:type="dcterms:W3CDTF">2016-01-06T15:36:19Z</dcterms:modified>
</cp:coreProperties>
</file>